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cli\Desktop\PROINFRA\OBRAS\Novas 2022\DTCA - Reforma laboratório 3220 - Prédio 42\"/>
    </mc:Choice>
  </mc:AlternateContent>
  <bookViews>
    <workbookView xWindow="-120" yWindow="-120" windowWidth="20730" windowHeight="11160"/>
  </bookViews>
  <sheets>
    <sheet name="Orçamento Sintético" sheetId="1" r:id="rId1"/>
    <sheet name="CRONOGRAMA FF SALA 3220" sheetId="2" r:id="rId2"/>
  </sheets>
  <definedNames>
    <definedName name="_xlnm.Print_Area" localSheetId="0">'Orçamento Sintético'!$A$1:$N$107</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3" i="2" l="1"/>
  <c r="C13" i="2"/>
  <c r="C24" i="2" s="1"/>
  <c r="L92" i="1" l="1"/>
  <c r="L88" i="1"/>
  <c r="M88" i="1"/>
  <c r="K88" i="1"/>
  <c r="E22" i="2" l="1"/>
  <c r="E20" i="2"/>
  <c r="E18" i="2"/>
  <c r="E16" i="2"/>
  <c r="E14" i="2"/>
  <c r="E12" i="2"/>
  <c r="E10" i="2"/>
  <c r="E8" i="2"/>
  <c r="E6" i="2"/>
  <c r="E4" i="2"/>
  <c r="E23" i="2"/>
  <c r="D23" i="2" s="1"/>
  <c r="E21" i="2"/>
  <c r="C21" i="2" s="1"/>
  <c r="E19" i="2"/>
  <c r="C19" i="2" s="1"/>
  <c r="E17" i="2"/>
  <c r="C17" i="2" s="1"/>
  <c r="E15" i="2"/>
  <c r="D15" i="2" s="1"/>
  <c r="E11" i="2"/>
  <c r="C11" i="2" s="1"/>
  <c r="E9" i="2"/>
  <c r="C9" i="2" s="1"/>
  <c r="E7" i="2"/>
  <c r="D7" i="2" s="1"/>
  <c r="E5" i="2"/>
  <c r="C5" i="2" s="1"/>
  <c r="D21" i="2" l="1"/>
  <c r="C7" i="2"/>
  <c r="C23" i="2"/>
  <c r="D5" i="2"/>
  <c r="D13" i="2"/>
  <c r="C15" i="2"/>
  <c r="D9" i="2"/>
  <c r="D11" i="2"/>
  <c r="D19" i="2"/>
  <c r="D17" i="2"/>
  <c r="E24" i="2"/>
  <c r="G26" i="2" s="1"/>
  <c r="C25" i="2" l="1"/>
  <c r="D24" i="2"/>
  <c r="D25" i="2" l="1"/>
</calcChain>
</file>

<file path=xl/sharedStrings.xml><?xml version="1.0" encoding="utf-8"?>
<sst xmlns="http://schemas.openxmlformats.org/spreadsheetml/2006/main" count="456" uniqueCount="310">
  <si>
    <t>Obra</t>
  </si>
  <si>
    <t>Bancos</t>
  </si>
  <si>
    <t>B.D.I.</t>
  </si>
  <si>
    <t>Encargos Sociais</t>
  </si>
  <si>
    <t xml:space="preserve">SINAPI - 06/2022 - Rio Grande do Sul
SBC - 07/2022 - Rio Grande do Sul
SICRO3 - 04/2022 - Rio Grande do Sul
SICRO2 - 11/2016 - Rio Grande do Sul
ORSE - 05/2022 - Sergipe
CPOS - 05/2022 - São Paulo
FDE - 04/2022 - São Paulo
AGETOP CIVIL - 07/2022 - Goiás
</t>
  </si>
  <si>
    <t>25,0%</t>
  </si>
  <si>
    <t>Desonerado: 0,00%</t>
  </si>
  <si>
    <t>Planilha Orçamentária Sintética Com Valor do Material e da Mão de Obra</t>
  </si>
  <si>
    <t>Item</t>
  </si>
  <si>
    <t>Código</t>
  </si>
  <si>
    <t>Banco</t>
  </si>
  <si>
    <t>Descrição</t>
  </si>
  <si>
    <t>Und</t>
  </si>
  <si>
    <t>Quant.</t>
  </si>
  <si>
    <t>Valor Unit</t>
  </si>
  <si>
    <t>Valor Unit com BDI</t>
  </si>
  <si>
    <t>Total</t>
  </si>
  <si>
    <t>Peso (%)</t>
  </si>
  <si>
    <t>M. O.</t>
  </si>
  <si>
    <t>MAT.</t>
  </si>
  <si>
    <t xml:space="preserve"> 1 </t>
  </si>
  <si>
    <t>SERVIÇOS PRELIMINARES E TÉCNICOS</t>
  </si>
  <si>
    <t xml:space="preserve"> 1.1 </t>
  </si>
  <si>
    <t xml:space="preserve"> 90777 </t>
  </si>
  <si>
    <t>SINAPI</t>
  </si>
  <si>
    <t>ENGENHEIRO CIVIL DE OBRA JUNIOR COM ENCARGOS COMPLEMENTARES</t>
  </si>
  <si>
    <t>H</t>
  </si>
  <si>
    <t xml:space="preserve"> 1.2 </t>
  </si>
  <si>
    <t xml:space="preserve"> 90776 </t>
  </si>
  <si>
    <t>ENCARREGADO GERAL COM ENCARGOS COMPLEMENTARES</t>
  </si>
  <si>
    <t xml:space="preserve"> 1.4 </t>
  </si>
  <si>
    <t xml:space="preserve"> 74209/001 </t>
  </si>
  <si>
    <t>PLACA DE OBRA EM CHAPA DE ACO GALVANIZADO</t>
  </si>
  <si>
    <t>m²</t>
  </si>
  <si>
    <t xml:space="preserve"> 2 </t>
  </si>
  <si>
    <t>MOVIMENTAÇÃO DE TERRA / DEMOLIÇÕES</t>
  </si>
  <si>
    <t xml:space="preserve"> 2.2 </t>
  </si>
  <si>
    <t xml:space="preserve"> 97622 </t>
  </si>
  <si>
    <t>DEMOLIÇÃO DE ALVENARIA DE BLOCO FURADO, DE FORMA MANUAL, SEM REAPROVEITAMENTO. AF_12/2017</t>
  </si>
  <si>
    <t>m³</t>
  </si>
  <si>
    <t xml:space="preserve"> 2.3 </t>
  </si>
  <si>
    <t xml:space="preserve"> 97644 </t>
  </si>
  <si>
    <t>REMOÇÃO DE PORTAS, DE FORMA MANUAL, SEM REAPROVEITAMENTO. AF_12/2017</t>
  </si>
  <si>
    <t xml:space="preserve"> 2.5 </t>
  </si>
  <si>
    <t xml:space="preserve"> 18 </t>
  </si>
  <si>
    <t>ORSE</t>
  </si>
  <si>
    <t>Demolição de piso cerâmico ou ladrilho</t>
  </si>
  <si>
    <t xml:space="preserve"> 2.6 </t>
  </si>
  <si>
    <t xml:space="preserve"> 022816 </t>
  </si>
  <si>
    <t>SBC</t>
  </si>
  <si>
    <t>RETIRADA DE PONTOS DE AGUA, ESGOTO E TELEFONE</t>
  </si>
  <si>
    <t>UN</t>
  </si>
  <si>
    <t xml:space="preserve"> 2.9 </t>
  </si>
  <si>
    <t xml:space="preserve"> 97640 </t>
  </si>
  <si>
    <t>REMOÇÃO DE FORROS DE DRYWALL, PVC E FIBROMINERAL, DE FORMA MANUAL, SEM REAPROVEITAMENTO. AF_12/2017</t>
  </si>
  <si>
    <t xml:space="preserve"> 2.11 </t>
  </si>
  <si>
    <t xml:space="preserve"> 030105 </t>
  </si>
  <si>
    <t>AGETOP CIVIL</t>
  </si>
  <si>
    <t>TRANSPORTE DE ENTULHO EM CAÇAMBA ESTACIONÁRIA  INCLUSO A CARGA MANUAL</t>
  </si>
  <si>
    <t xml:space="preserve"> 5 </t>
  </si>
  <si>
    <t>ALVENARIA / VEDAÇÃO</t>
  </si>
  <si>
    <t xml:space="preserve"> 5.1 </t>
  </si>
  <si>
    <t xml:space="preserve"> 158 </t>
  </si>
  <si>
    <t>ALVENARIA TIJOLO CERÂMICO MACIÇO (5x9x19), esp = 0,19m (dobrada aparente), com argamassa traço t5 - 1:2:8 (cimento / cal / areia)</t>
  </si>
  <si>
    <t xml:space="preserve"> 5.3 </t>
  </si>
  <si>
    <t xml:space="preserve"> 89043 </t>
  </si>
  <si>
    <t>(COMPOSIÇÃO REPRESENTATIVA) DO SERVIÇO DE ALVENARIA DE VEDAÇÃO DE BLOCOS VAZADOS DE CERÂMICA DE 9X19X19CM (ESPESSURA 9CM), PARA EDIFICAÇÃO HABITACIONAL MULTIFAMILIAR (PRÉDIO). AF_11/2014</t>
  </si>
  <si>
    <t xml:space="preserve"> 5.4 </t>
  </si>
  <si>
    <t xml:space="preserve"> 11389 </t>
  </si>
  <si>
    <t>Parede de gesso acartonado - Dry-Wall - chapa RU - esp. 12,5mm sistemas lafarge gypsum (ou similar)</t>
  </si>
  <si>
    <t xml:space="preserve"> 5.5 </t>
  </si>
  <si>
    <t xml:space="preserve"> 101157 </t>
  </si>
  <si>
    <t>ALVENARIA DE VEDAÇÃO DE BLOCOS DE GESSO DE 7X50X66CM (ESPESSURA 7CM). AF_05/2020</t>
  </si>
  <si>
    <t xml:space="preserve"> 5.6 </t>
  </si>
  <si>
    <t xml:space="preserve"> 96374 </t>
  </si>
  <si>
    <t>INSTALAÇÃO DE REFORÇO DE MADEIRA EM PAREDE DRYWALL. AF_06/2017</t>
  </si>
  <si>
    <t>M</t>
  </si>
  <si>
    <t xml:space="preserve"> 6 </t>
  </si>
  <si>
    <t>ESQUADRIAS</t>
  </si>
  <si>
    <t xml:space="preserve"> 6.2 </t>
  </si>
  <si>
    <t xml:space="preserve"> 10010 </t>
  </si>
  <si>
    <t>Próprio</t>
  </si>
  <si>
    <t>SINAPI (90843) - KIT DE PORTA DE MADEIRA PARA PINTURA, SEMI-OCA (LEVE OU MÉDIA), PADRÃO MÉDIO, 100X210CM, ESPESSURA DE 3,5CM, ITENS INCLUSOS: DOBRADIÇAS, MONTAGEM E INSTALAÇÃO DO BATENTE, FECHADURA COM EXECUÇÃO DO FURO - FORNECIMENTO E INSTALAÇÃO. AF_12/2019</t>
  </si>
  <si>
    <t xml:space="preserve"> 6.4 </t>
  </si>
  <si>
    <t xml:space="preserve"> 97.02.190 </t>
  </si>
  <si>
    <t>CPOS</t>
  </si>
  <si>
    <t>Placa de identificação em acrílico com texto em vinil</t>
  </si>
  <si>
    <t xml:space="preserve"> 8 </t>
  </si>
  <si>
    <t>INSTALAÇÕES HIDRÁULICAS E SANITÁRIAS</t>
  </si>
  <si>
    <t xml:space="preserve"> 8.2 </t>
  </si>
  <si>
    <t>ESGOTO SANITÁRIO</t>
  </si>
  <si>
    <t xml:space="preserve"> 8.2.2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</si>
  <si>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</si>
  <si>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</si>
  <si>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8.2.3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</si>
  <si>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</si>
  <si>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</si>
  <si>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8.2.4 </t>
  </si>
  <si>
    <t xml:space="preserve"> 4718 </t>
  </si>
  <si>
    <t>Caixa de inspeção em pvc 300mm</t>
  </si>
  <si>
    <t>un</t>
  </si>
  <si>
    <t xml:space="preserve"> 8.4 </t>
  </si>
  <si>
    <t>APARELHOS SANITÁRIOS, LOUÇAS e METAIS</t>
  </si>
  <si>
    <t xml:space="preserve"> 8.4.1 </t>
  </si>
  <si>
    <t xml:space="preserve"> 86910 </t>
  </si>
  <si>
    <t>TORNEIRA CROMADA TUBO MÓVEL, DE PAREDE, 1/2 OU 3/4, PARA PIA DE COZINHA, PADRÃO MÉDIO - FORNECIMENTO E INSTALAÇÃO. AF_01/2020</t>
  </si>
  <si>
    <t xml:space="preserve"> 8.4.2 </t>
  </si>
  <si>
    <t xml:space="preserve"> 190392 </t>
  </si>
  <si>
    <t>CUBA ACO INOX GOURMET COZINHA SOBREPOR/EMBUTIR+VALVULA</t>
  </si>
  <si>
    <t xml:space="preserve"> 8.4.7 </t>
  </si>
  <si>
    <t xml:space="preserve"> conect 00002 </t>
  </si>
  <si>
    <t>GRANITO POLIDO AMARELO ORNAMENTAL</t>
  </si>
  <si>
    <t xml:space="preserve"> 8.4.8 </t>
  </si>
  <si>
    <t xml:space="preserve"> 88274 </t>
  </si>
  <si>
    <t>MARMORISTA/GRANITEIRO COM ENCARGOS COMPLEMENTARES</t>
  </si>
  <si>
    <t xml:space="preserve"> 8.4.9 </t>
  </si>
  <si>
    <t xml:space="preserve"> 88316 </t>
  </si>
  <si>
    <t>SERVENTE COM ENCARGOS COMPLEMENTARES</t>
  </si>
  <si>
    <t xml:space="preserve"> 8.4.10 </t>
  </si>
  <si>
    <t xml:space="preserve"> 00004823 </t>
  </si>
  <si>
    <t>MASSA PLASTICA PARA MARMORE/GRANITO</t>
  </si>
  <si>
    <t>KG</t>
  </si>
  <si>
    <t xml:space="preserve"> 12 </t>
  </si>
  <si>
    <t>REVESTIMENTOS</t>
  </si>
  <si>
    <t xml:space="preserve"> 12.1 </t>
  </si>
  <si>
    <t>REVESTIMENTO INTERNO</t>
  </si>
  <si>
    <t xml:space="preserve"> 12.1.1 </t>
  </si>
  <si>
    <t xml:space="preserve"> 99808 </t>
  </si>
  <si>
    <t>LIMPEZA DE REVESTIMENTO CERÂMICO EM PAREDE UTILIZANDO ÁCIDO MURIÁTICO. AF_04/2019</t>
  </si>
  <si>
    <t xml:space="preserve"> 12.1.2 </t>
  </si>
  <si>
    <t xml:space="preserve"> 87275 </t>
  </si>
  <si>
    <t>REVESTIMENTO CERÂMICO PARA PAREDES INTERNAS COM PLACAS TIPO ESMALTADA EXTRA  DE DIMENSÕES 33X45 CM APLICADAS EM AMBIENTES DE ÁREA MAIOR QUE 5 M² A MEIA ALTURA DAS PAREDES. AF_06/2014</t>
  </si>
  <si>
    <t xml:space="preserve"> 12.1.3 </t>
  </si>
  <si>
    <t xml:space="preserve"> 87548 </t>
  </si>
  <si>
    <t>MASSA ÚNICA, PARA RECEBIMENTO DE PINTURA, EM ARGAMASSA TRAÇO 1:2:8, PREPARO MANUAL, APLICADA MANUALMENTE EM FACES INTERNAS DE PAREDES, ESPESSURA DE 10MM, COM EXECUÇÃO DE TALISCAS. AF_06/2014</t>
  </si>
  <si>
    <t xml:space="preserve"> 12.1.4 </t>
  </si>
  <si>
    <t xml:space="preserve"> 87879 </t>
  </si>
  <si>
    <t>CHAPISCO APLICADO EM ALVENARIAS E ESTRUTURAS DE CONCRETO INTERNAS, COM COLHER DE PEDREIRO.  ARGAMASSA TRAÇO 1:3 COM PREPARO EM BETONEIRA 400L. AF_06/2014</t>
  </si>
  <si>
    <t xml:space="preserve"> 12.3 </t>
  </si>
  <si>
    <t>DIVISÓRIAS E FORROS</t>
  </si>
  <si>
    <t xml:space="preserve"> 12.3.2 </t>
  </si>
  <si>
    <t xml:space="preserve"> 22.03.040 </t>
  </si>
  <si>
    <t>Forro modular removível em PVC de 618mm x 1243mm</t>
  </si>
  <si>
    <t xml:space="preserve"> 12.4 </t>
  </si>
  <si>
    <t>PISOS E PAVIMENTAÇÕES</t>
  </si>
  <si>
    <t xml:space="preserve"> 12.4.2 </t>
  </si>
  <si>
    <t xml:space="preserve"> 87263 </t>
  </si>
  <si>
    <t>REVESTIMENTO CERÂMICO PARA PISO COM PLACAS TIPO PORCELANATO DE DIMENSÕES 60X60 CM APLICADA EM AMBIENTES DE ÁREA MAIOR QUE 10 M². AF_06/2014</t>
  </si>
  <si>
    <t xml:space="preserve"> 12.5 </t>
  </si>
  <si>
    <t>RODAPÉS, SOLEIRAS e PEITORIS</t>
  </si>
  <si>
    <t xml:space="preserve"> 12.5.2 </t>
  </si>
  <si>
    <t xml:space="preserve"> 3050 </t>
  </si>
  <si>
    <t>Composição 30 - Soleira em basalto, largura de 23 cm, assentado com argamassa traço 1:4 (cimento e areia media), preparo manual da argamassa. (Referência SINAPI C- 84088) - Portas de entrada</t>
  </si>
  <si>
    <t>unid.</t>
  </si>
  <si>
    <t xml:space="preserve"> 13 </t>
  </si>
  <si>
    <t>VIDROS</t>
  </si>
  <si>
    <t xml:space="preserve"> 13.2 </t>
  </si>
  <si>
    <t xml:space="preserve"> 102166 </t>
  </si>
  <si>
    <t>INSTALAÇÃO DE VIDRO LISO INCOLOR, E = 6 MM, EM ESQUADRIA DE ALUMÍNIO OU PVC, FIXADO COM BAGUETE. AF_01/2021_P</t>
  </si>
  <si>
    <t xml:space="preserve"> 14 </t>
  </si>
  <si>
    <t>PINTURA</t>
  </si>
  <si>
    <t xml:space="preserve"> 14.1 </t>
  </si>
  <si>
    <t>PINTURA INTERNA</t>
  </si>
  <si>
    <t xml:space="preserve"> 14.1.3 </t>
  </si>
  <si>
    <t xml:space="preserve"> 88485 </t>
  </si>
  <si>
    <t>APLICAÇÃO DE FUNDO SELADOR ACRÍLICO EM PAREDES, UMA DEMÃO. AF_06/2014</t>
  </si>
  <si>
    <t xml:space="preserve"> 2344 </t>
  </si>
  <si>
    <t>Preparo de superfície com lixamento de paredes e tetos</t>
  </si>
  <si>
    <t xml:space="preserve"> 14.1.4 </t>
  </si>
  <si>
    <t xml:space="preserve"> 79460 </t>
  </si>
  <si>
    <t>PINTURA EPOXI, DUAS DEMAOS</t>
  </si>
  <si>
    <t xml:space="preserve"> 14.1.6 </t>
  </si>
  <si>
    <t xml:space="preserve"> 96131 </t>
  </si>
  <si>
    <t>APLICAÇÃO MANUAL DE MASSA ACRÍLICA EM PANOS DE FACHADA COM PRESENÇA DE VÃOS, DE EDIFÍCIOS DE MÚLTIPLOS PAVIMENTOS, DUAS DEMÃOS. AF_05/2017</t>
  </si>
  <si>
    <t xml:space="preserve"> 14.1.8 </t>
  </si>
  <si>
    <t xml:space="preserve"> 73924/003 </t>
  </si>
  <si>
    <t>PINTURA ESMALTE FOSCO, DUAS DEMAOS, SOBRE SUPERFICIE METALICA</t>
  </si>
  <si>
    <t xml:space="preserve"> 14.1.9 </t>
  </si>
  <si>
    <t xml:space="preserve"> 102220 </t>
  </si>
  <si>
    <t>PINTURA TINTA DE ACABAMENTO (PIGMENTADA) ESMALTE SINTÉTICO BRILHANTE EM MADEIRA, 2 DEMÃOS. AF_01/2021</t>
  </si>
  <si>
    <t xml:space="preserve"> 14.1.10 </t>
  </si>
  <si>
    <t xml:space="preserve"> 102193 </t>
  </si>
  <si>
    <t>LIXAMENTO DE MADEIRA PARA APLICAÇÃO DE FUNDO OU PINTURA. AF_01/2021</t>
  </si>
  <si>
    <t xml:space="preserve"> 14.1.11 </t>
  </si>
  <si>
    <t xml:space="preserve"> 102197 </t>
  </si>
  <si>
    <t>PINTURA FUNDO NIVELADOR ALQUÍDICO BRANCO EM MADEIRA. AF_01/2021</t>
  </si>
  <si>
    <t xml:space="preserve"> 15 </t>
  </si>
  <si>
    <t>SERVIÇOS COMPLEMENTARES</t>
  </si>
  <si>
    <t xml:space="preserve"> 15.2 </t>
  </si>
  <si>
    <t xml:space="preserve"> 99803 </t>
  </si>
  <si>
    <t>LIMPEZA DE PISO CERÂMICO OU PORCELANATO COM PANO ÚMIDO. AF_04/2019</t>
  </si>
  <si>
    <t xml:space="preserve"> 15.3 </t>
  </si>
  <si>
    <t xml:space="preserve"> FMR 14.009 </t>
  </si>
  <si>
    <t>LIMPEZA FINAL OBRA (adap sinapi 9537/2018)</t>
  </si>
  <si>
    <t>Totais -&gt;</t>
  </si>
  <si>
    <t>Total sem BDI</t>
  </si>
  <si>
    <t>Total do BDI</t>
  </si>
  <si>
    <t>Total Geral</t>
  </si>
  <si>
    <t>Instalações Elétricas</t>
  </si>
  <si>
    <t xml:space="preserve"> 91926 </t>
  </si>
  <si>
    <t>CABO DE COBRE FLEXÍVEL ISOLADO, 2,5 MM², ANTI-CHAMA 450/750 V, PARA CIRCUITOS TERMINAIS - FORNECIMENTO E INSTALAÇÃO. AF_12/2015</t>
  </si>
  <si>
    <t xml:space="preserve"> 92979 </t>
  </si>
  <si>
    <t>CABO DE COBRE FLEXÍVEL ISOLADO, 10 MM², ANTI-CHAMA 450/750 V, PARA DISTRIBUIÇÃO - FORNECIMENTO E INSTALAÇÃO. AF_12/2015</t>
  </si>
  <si>
    <t xml:space="preserve"> 92981 </t>
  </si>
  <si>
    <t>CABO DE COBRE FLEXÍVEL ISOLADO, 16 MM², ANTI-CHAMA 450/750 V, PARA DISTRIBUIÇÃO - FORNECIMENTO E INSTALAÇÃO. AF_12/2015</t>
  </si>
  <si>
    <t xml:space="preserve"> 39.24.151 </t>
  </si>
  <si>
    <t xml:space="preserve"> 91967 </t>
  </si>
  <si>
    <t>INTERRUPTOR SIMPLES (3 MÓDULOS), 10A/250V, INCLUINDO SUPORTE E PLACA - FORNECIMENTO E INSTALAÇÃO. AF_12/2015</t>
  </si>
  <si>
    <t xml:space="preserve"> 91993 </t>
  </si>
  <si>
    <t>TOMADA ALTA DE EMBUTIR (1 MÓDULO), 2P+T 20 A, INCLUINDO SUPORTE E PLACA - FORNECIMENTO E INSTALAÇÃO. AF_12/2015</t>
  </si>
  <si>
    <t xml:space="preserve"> 91997 </t>
  </si>
  <si>
    <t>TOMADA MÉDIA DE EMBUTIR (1 MÓDULO), 2P+T 20 A, INCLUINDO SUPORTE E PLACA - FORNECIMENTO E INSTALAÇÃO. AF_12/2015</t>
  </si>
  <si>
    <t xml:space="preserve"> 92001 </t>
  </si>
  <si>
    <t>TOMADA BAIXA DE EMBUTIR (1 MÓDULO), 2P+T 20 A, INCLUINDO SUPORTE E PLACA - FORNECIMENTO E INSTALAÇÃO. AF_12/2015</t>
  </si>
  <si>
    <t xml:space="preserve"> 152035 </t>
  </si>
  <si>
    <t>IOPES</t>
  </si>
  <si>
    <t>und</t>
  </si>
  <si>
    <t xml:space="preserve"> 95801 </t>
  </si>
  <si>
    <t>CONDULETE DE ALUMÍNIO, TIPO X, PARA ELETRODUTO DE AÇO GALVANIZADO DN 20 MM (3/4</t>
  </si>
  <si>
    <t xml:space="preserve"> 95791 </t>
  </si>
  <si>
    <t>CONDULETE DE ALUMÍNIO, TIPO LR, PARA ELETRODUTO DE AÇO GALVANIZADO DN 32 MM (1 1/4</t>
  </si>
  <si>
    <t xml:space="preserve"> 95751 </t>
  </si>
  <si>
    <t>ELETRODUTO DE AÇO GALVANIZADO, CLASSE SEMI PESADO, DN 32 MM (1 1/4), APARENTE, INSTALADO EM PAREDE - FORNECIMENTO E INSTALAÇÃO. AF_11/2016_P</t>
  </si>
  <si>
    <t xml:space="preserve"> 95749 </t>
  </si>
  <si>
    <t>ELETRODUTO DE AÇO GALVANIZADO, CLASSE LEVE, DN 20 MM (3/4), APARENTE, INSTALADO EM PAREDE - FORNECIMENTO E INSTALAÇÃO. AF_11/2016_P</t>
  </si>
  <si>
    <t xml:space="preserve"> 8.0076 </t>
  </si>
  <si>
    <t>m</t>
  </si>
  <si>
    <t xml:space="preserve"> 83377 </t>
  </si>
  <si>
    <t>CONECTOR DE PARAFUSO FENDIDO EM LIGA DE COBRE COM SEPARADOR DE CABOS PARA CABO 50 MM2 - FORNECIMENTO E INSTALACAO</t>
  </si>
  <si>
    <t xml:space="preserve"> LUM005 </t>
  </si>
  <si>
    <t xml:space="preserve"> 93673 </t>
  </si>
  <si>
    <t>DISJUNTOR TRIPOLAR TIPO DIN, CORRENTE NOMINAL DE 50A - FORNECIMENTO E INSTALAÇÃO. AF_10/2020</t>
  </si>
  <si>
    <t xml:space="preserve"> 93655 </t>
  </si>
  <si>
    <t>DISJUNTOR MONOPOLAR TIPO DIN, CORRENTE NOMINAL DE 20A - FORNECIMENTO E INSTALAÇÃO. AF_10/2020</t>
  </si>
  <si>
    <t xml:space="preserve"> 93658 </t>
  </si>
  <si>
    <t>DISJUNTOR MONOPOLAR TIPO DIN, CORRENTE NOMINAL DE 40A - FORNECIMENTO E INSTALAÇÃO. AF_10/2020</t>
  </si>
  <si>
    <t xml:space="preserve"> 2.339 </t>
  </si>
  <si>
    <t xml:space="preserve"> 6.019 </t>
  </si>
  <si>
    <t>unid</t>
  </si>
  <si>
    <t xml:space="preserve"> 313 </t>
  </si>
  <si>
    <t>CRONOGRAMA FÍSICO-FINANCEIRO</t>
  </si>
  <si>
    <t>SALA 3220 - PREDIO 42</t>
  </si>
  <si>
    <t>It</t>
  </si>
  <si>
    <t>DESCRIÇÃO</t>
  </si>
  <si>
    <t>30 dias</t>
  </si>
  <si>
    <t>60 dias</t>
  </si>
  <si>
    <t>TOTAL</t>
  </si>
  <si>
    <t>SERVIÇOS PRELIMINARES E GERAIS</t>
  </si>
  <si>
    <t>MOVIMENTO DE TERRA/DEMOLIÇÕES</t>
  </si>
  <si>
    <t>ALVENARIA/VEDAÇÕES</t>
  </si>
  <si>
    <t xml:space="preserve">ESQUADRIAS </t>
  </si>
  <si>
    <t>INSTALAÇÕES ELÉTRICAS, LÓGICAS e SPDA</t>
  </si>
  <si>
    <t>INSTALAÇÕES HIDRAÚICA ESANITÁRIAS</t>
  </si>
  <si>
    <t>PARCELAS MENSAIS</t>
  </si>
  <si>
    <t>ACUMULADO</t>
  </si>
  <si>
    <t>TOTAL GERAL</t>
  </si>
  <si>
    <t>COMPOSIÇÃO DO BDI ADOTADO PARA A OBRA/SERVIÇO</t>
  </si>
  <si>
    <t>ITEM</t>
  </si>
  <si>
    <t xml:space="preserve">DESCRIÇÃO </t>
  </si>
  <si>
    <t>SIGLA</t>
  </si>
  <si>
    <t xml:space="preserve">TAXA  </t>
  </si>
  <si>
    <t>%</t>
  </si>
  <si>
    <t>Administração Central</t>
  </si>
  <si>
    <t>AC</t>
  </si>
  <si>
    <t xml:space="preserve">Seguros                </t>
  </si>
  <si>
    <t>S</t>
  </si>
  <si>
    <t>Riscos e imprevistos</t>
  </si>
  <si>
    <t>R</t>
  </si>
  <si>
    <t xml:space="preserve">Garantias    </t>
  </si>
  <si>
    <t>G</t>
  </si>
  <si>
    <t xml:space="preserve">Despesas Financeiras       </t>
  </si>
  <si>
    <t>DF</t>
  </si>
  <si>
    <t>Lucro bruto</t>
  </si>
  <si>
    <t>L</t>
  </si>
  <si>
    <t>COFINS</t>
  </si>
  <si>
    <t>I</t>
  </si>
  <si>
    <t>PIS</t>
  </si>
  <si>
    <t>ISS</t>
  </si>
  <si>
    <t>BDI=((((1+(AC+S+R+G)/100)x(1+DF/100)x(1+L/100)) / (1-I/100))-1)x100 = 25,00%</t>
  </si>
  <si>
    <t xml:space="preserve"> </t>
  </si>
  <si>
    <t>CABO DE COBRE FLEXÍVEL DE 3 X 1,5 MM², ISOLAMENTO 500 V - ISOLAÇÃO PP 70°C</t>
  </si>
  <si>
    <t>CONECTOR PORCELANA 3 POLOS PARA CABOS DE #10,0MM2</t>
  </si>
  <si>
    <t>ELETROCALHA METÁLICA ZINCADA LISA 50 X 50 MM, CHAPA 24 ( 0,65 MM), PERFIL "U", CONTENDO PINTURA ESMALTE COR CINZA, TAMPA DE ENCAIXE, JUNÇÃO PARA ELETROCALHA, DERIVAÇÕES, SUPORTE VERTICAL PARA FIXAÇÃO. TODO O MATERIAL NECESSÁRIO PARA INSTALAÇÃO DA ELETROCALHA. FORNECIMENTO E INSTALAÇÃO.</t>
  </si>
  <si>
    <t>LUMINÁRIA DE EMBUTIR, PARA LÂMPADAS DE LED DE 4X9/10W (60CM), COM CORPO EM CHAPA DE AÇO TRATADA E PINTADA, COM REFLETOR PARABÓLICO E ALETAS PARABÓLICAS EM ALUMÍNIO ANODIZADO BRILHANTE DE ALTA REFLETÂNCIA E ALTA PUREZA 99,85%. SOQUETE TIPO PUSH-IN G-13 DE ENGATE RÁPIDO, ROTOR DE SEGURANÇA EM POLICARBONATO E CONTATOS EM BRONZE FOSFOROSO. COM 04 LÂMPADAS TUBO LED 9W, G-13, T8, 220V. REF. INTRAL RE-800 OU SIMILAR. FORNECIMENTO E INSTALAÇÃO.</t>
  </si>
  <si>
    <t>IDR - INTERRUPTOR DIFERENCIAL RESIDUAL - TETRAPOLAR, IN=63 A, SENSIBILIDADE IΔN=30MA, UE=230VAC/400VAC, IEC 61008-1. SIEMENS OU SIMILAR. FORNECIMENTO E INSTALAÇÃO.</t>
  </si>
  <si>
    <t>CENTRO DE DISTRIBUIÇÃO METÁLICO, SOBREPOR, COM TRATAMENTO ANTICORROSIVO, PORTA, PROTEÇÃO SOBRE O BARRAMENTO, COM TRILHO DIN NA VERTICAL PARA 18 MÓDULOS COM DISJUNTOR GERAL, BARRAMENTO TRIFÁSICO PARA 100A, BARRA DE TERRA E NEUTRO, ELEMENTOS DE PROTEÇÃO DE</t>
  </si>
  <si>
    <t>REMOÇÃO, RETIRADA E DESTINAÇÃO, DENTRO DA UFSM,  DE ELETROCALHAS E ELETRODUTOS CONTENDO OU NÃO CONTENDO FIAÇÃO; DE FIAÇÃO APARENTE, EMBUTIDA, AÉREA OU SUBTERRÂNEA; DE LUMINÁRIAS, CHUVEIROS, TOMADAS, INTERRUPTORES, PONTALETES, CDS. QGBTS, QUADROS DE COMANDO, MOTORES, RACKS ELETROELETRÔNICOS, PONTOS DE REDE LÓGICA, AR CONDICIONADO, CENTRAIS DE ALARME, ENTRE OUTROS MATERIAIS DE USO EM INSTALAÇÕES ELÉTRICAS.</t>
  </si>
  <si>
    <t>9.1</t>
  </si>
  <si>
    <t>9.2</t>
  </si>
  <si>
    <t>9.3</t>
  </si>
  <si>
    <t>9.4</t>
  </si>
  <si>
    <t>9.5</t>
  </si>
  <si>
    <t>9.6</t>
  </si>
  <si>
    <t>9.7</t>
  </si>
  <si>
    <t>9.8</t>
  </si>
  <si>
    <t>9.9</t>
  </si>
  <si>
    <t>9.10</t>
  </si>
  <si>
    <t>9.11</t>
  </si>
  <si>
    <t>9.12</t>
  </si>
  <si>
    <t>9.13</t>
  </si>
  <si>
    <t>9.14</t>
  </si>
  <si>
    <t>9.15</t>
  </si>
  <si>
    <t>9.16</t>
  </si>
  <si>
    <t>9.17</t>
  </si>
  <si>
    <t>9.18</t>
  </si>
  <si>
    <t>9.19</t>
  </si>
  <si>
    <t>9.20</t>
  </si>
  <si>
    <t>9.21</t>
  </si>
  <si>
    <t>9.22</t>
  </si>
  <si>
    <t xml:space="preserve">LABORATÓRIO -SALA 3220 - PREDIO 42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</si>
</sst>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R$&quot;\ #,##0.00;\-&quot;R$&quot;\ #,##0.00"/>
    <numFmt numFmtId="165" formatCode="_-&quot;R$&quot;\ * #,##0.00_-;\-&quot;R$&quot;\ * #,##0.00_-;_-&quot;R$&quot;\ * &quot;-&quot;??_-;_-@_-"/>
    <numFmt numFmtId="166" formatCode="#,##0.00\ %"/>
    <numFmt numFmtId="167" formatCode="&quot;R$&quot;\ #,##0.00"/>
  </numFmts>
  <fonts count="4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sz val="10"/>
      <name val="Arial"/>
      <family val="1"/>
    </font>
    <font>
      <sz val="10"/>
      <name val="Arial"/>
      <family val="1"/>
    </font>
    <font>
      <sz val="11"/>
      <name val="Arial"/>
      <family val="1"/>
    </font>
    <font>
      <sz val="10"/>
      <name val="Arial"/>
      <family val="2"/>
    </font>
    <font>
      <b/>
      <sz val="12"/>
      <name val="ZapfHumnst BT"/>
      <family val="2"/>
    </font>
    <font>
      <sz val="12"/>
      <name val="ZapfHumnst BT"/>
      <family val="2"/>
    </font>
    <font>
      <b/>
      <sz val="8"/>
      <name val="ZapfHumnst BT"/>
      <family val="2"/>
    </font>
    <font>
      <b/>
      <sz val="9"/>
      <name val="ZapfHumnst BT"/>
      <family val="2"/>
    </font>
    <font>
      <b/>
      <sz val="10"/>
      <name val="ZapfHumnst BT"/>
      <family val="2"/>
    </font>
    <font>
      <b/>
      <sz val="10"/>
      <name val="ZapfHumnst BT"/>
    </font>
    <font>
      <b/>
      <sz val="8"/>
      <name val="ZapfHumnst BT"/>
    </font>
    <font>
      <b/>
      <sz val="11"/>
      <name val="Arial"/>
      <family val="2"/>
    </font>
    <font>
      <b/>
      <sz val="14"/>
      <name val="Arial"/>
      <family val="2"/>
      <charset val="1"/>
    </font>
    <font>
      <b/>
      <sz val="10"/>
      <color rgb="FF000000"/>
      <name val="Arial"/>
      <family val="1"/>
      <charset val="1"/>
    </font>
    <font>
      <b/>
      <sz val="9"/>
      <color rgb="FF000000"/>
      <name val="Arial"/>
      <family val="1"/>
      <charset val="1"/>
    </font>
    <font>
      <b/>
      <i/>
      <sz val="10"/>
      <name val="Arial"/>
      <family val="2"/>
      <charset val="1"/>
    </font>
    <font>
      <b/>
      <sz val="10"/>
      <name val="Arial"/>
      <family val="2"/>
      <charset val="1"/>
    </font>
  </fonts>
  <fills count="32">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FF0D8"/>
      </patternFill>
    </fill>
    <fill>
      <patternFill patternType="solid">
        <fgColor indexed="41"/>
        <bgColor indexed="64"/>
      </patternFill>
    </fill>
    <fill>
      <patternFill patternType="solid">
        <fgColor indexed="13"/>
        <bgColor indexed="64"/>
      </patternFill>
    </fill>
    <fill>
      <patternFill patternType="solid">
        <fgColor theme="0"/>
        <bgColor rgb="FFDFF0D8"/>
      </patternFill>
    </fill>
    <fill>
      <patternFill patternType="solid">
        <fgColor rgb="FFD8ECF6"/>
        <bgColor rgb="FFDFF0D8"/>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hair">
        <color auto="1"/>
      </left>
      <right style="hair">
        <color auto="1"/>
      </right>
      <top/>
      <bottom/>
      <diagonal/>
    </border>
  </borders>
  <cellStyleXfs count="3">
    <xf numFmtId="0" fontId="0" fillId="0" borderId="0"/>
    <xf numFmtId="165" fontId="26" fillId="0" borderId="0" applyFont="0" applyFill="0" applyBorder="0" applyAlignment="0" applyProtection="0"/>
    <xf numFmtId="0" fontId="27" fillId="0" borderId="0"/>
  </cellStyleXfs>
  <cellXfs count="96">
    <xf numFmtId="0" fontId="0" fillId="0" borderId="0" xfId="0"/>
    <xf numFmtId="0" fontId="25" fillId="25" borderId="0" xfId="0" applyFont="1" applyFill="1" applyAlignment="1">
      <alignment horizontal="center" vertical="top" wrapText="1"/>
    </xf>
    <xf numFmtId="0" fontId="1" fillId="2" borderId="1" xfId="0" applyFont="1" applyFill="1" applyBorder="1" applyAlignment="1">
      <alignment horizontal="left" vertical="top" wrapText="1"/>
    </xf>
    <xf numFmtId="0" fontId="21" fillId="21" borderId="1" xfId="0" applyFont="1" applyFill="1" applyBorder="1" applyAlignment="1">
      <alignment horizontal="left" vertical="top" wrapText="1"/>
    </xf>
    <xf numFmtId="0" fontId="0" fillId="0" borderId="1" xfId="0" applyBorder="1"/>
    <xf numFmtId="0" fontId="5" fillId="6" borderId="1" xfId="0" applyFont="1" applyFill="1" applyBorder="1" applyAlignment="1">
      <alignment horizontal="right" vertical="top" wrapText="1"/>
    </xf>
    <xf numFmtId="0" fontId="6" fillId="7" borderId="1" xfId="0" applyFont="1" applyFill="1" applyBorder="1" applyAlignment="1">
      <alignment horizontal="left" vertical="top" wrapText="1"/>
    </xf>
    <xf numFmtId="0" fontId="7" fillId="8" borderId="1" xfId="0" applyFont="1" applyFill="1" applyBorder="1" applyAlignment="1">
      <alignment horizontal="right" vertical="top" wrapText="1"/>
    </xf>
    <xf numFmtId="4" fontId="8" fillId="9" borderId="1" xfId="0" applyNumberFormat="1" applyFont="1" applyFill="1" applyBorder="1" applyAlignment="1">
      <alignment horizontal="right" vertical="top" wrapText="1"/>
    </xf>
    <xf numFmtId="166" fontId="9" fillId="10" borderId="1" xfId="0" applyNumberFormat="1" applyFont="1" applyFill="1" applyBorder="1" applyAlignment="1">
      <alignment horizontal="right" vertical="top" wrapText="1"/>
    </xf>
    <xf numFmtId="0" fontId="11" fillId="11" borderId="1" xfId="0" applyFont="1" applyFill="1" applyBorder="1" applyAlignment="1">
      <alignment horizontal="left" vertical="top" wrapText="1"/>
    </xf>
    <xf numFmtId="0" fontId="13" fillId="13" borderId="1" xfId="0" applyFont="1" applyFill="1" applyBorder="1" applyAlignment="1">
      <alignment horizontal="right" vertical="top" wrapText="1"/>
    </xf>
    <xf numFmtId="0" fontId="12" fillId="12" borderId="1" xfId="0" applyFont="1" applyFill="1" applyBorder="1" applyAlignment="1">
      <alignment horizontal="center" vertical="top" wrapText="1"/>
    </xf>
    <xf numFmtId="4" fontId="14" fillId="14" borderId="1" xfId="0" applyNumberFormat="1" applyFont="1" applyFill="1" applyBorder="1" applyAlignment="1">
      <alignment horizontal="right" vertical="top" wrapText="1"/>
    </xf>
    <xf numFmtId="166" fontId="15" fillId="15" borderId="1" xfId="0" applyNumberFormat="1" applyFont="1" applyFill="1" applyBorder="1" applyAlignment="1">
      <alignment horizontal="right" vertical="top" wrapText="1"/>
    </xf>
    <xf numFmtId="0" fontId="16" fillId="16" borderId="1" xfId="0" applyFont="1" applyFill="1" applyBorder="1" applyAlignment="1">
      <alignment horizontal="left" vertical="top" wrapText="1"/>
    </xf>
    <xf numFmtId="0" fontId="18" fillId="18" borderId="1" xfId="0" applyFont="1" applyFill="1" applyBorder="1" applyAlignment="1">
      <alignment horizontal="right" vertical="top" wrapText="1"/>
    </xf>
    <xf numFmtId="0" fontId="17" fillId="17" borderId="1" xfId="0" applyFont="1" applyFill="1" applyBorder="1" applyAlignment="1">
      <alignment horizontal="center" vertical="top" wrapText="1"/>
    </xf>
    <xf numFmtId="4" fontId="19" fillId="19" borderId="1" xfId="0" applyNumberFormat="1" applyFont="1" applyFill="1" applyBorder="1" applyAlignment="1">
      <alignment horizontal="right" vertical="top" wrapText="1"/>
    </xf>
    <xf numFmtId="166" fontId="20" fillId="20" borderId="1" xfId="0" applyNumberFormat="1" applyFont="1" applyFill="1" applyBorder="1" applyAlignment="1">
      <alignment horizontal="right" vertical="top" wrapText="1"/>
    </xf>
    <xf numFmtId="0" fontId="22" fillId="22" borderId="1" xfId="0" applyFont="1" applyFill="1" applyBorder="1" applyAlignment="1">
      <alignment horizontal="right" vertical="top" wrapText="1"/>
    </xf>
    <xf numFmtId="0" fontId="25" fillId="25" borderId="1" xfId="0" applyFont="1" applyFill="1" applyBorder="1" applyAlignment="1">
      <alignment horizontal="center" vertical="top" wrapText="1"/>
    </xf>
    <xf numFmtId="0" fontId="30" fillId="28" borderId="7" xfId="2" applyFont="1" applyFill="1" applyBorder="1" applyAlignment="1">
      <alignment horizontal="center" vertical="center" wrapText="1"/>
    </xf>
    <xf numFmtId="0" fontId="31" fillId="28" borderId="7" xfId="2" applyFont="1" applyFill="1" applyBorder="1" applyAlignment="1">
      <alignment horizontal="center" vertical="center" wrapText="1"/>
    </xf>
    <xf numFmtId="4" fontId="31" fillId="28" borderId="7" xfId="2" applyNumberFormat="1" applyFont="1" applyFill="1" applyBorder="1" applyAlignment="1">
      <alignment horizontal="center" vertical="center" wrapText="1"/>
    </xf>
    <xf numFmtId="9" fontId="30" fillId="0" borderId="1" xfId="2" applyNumberFormat="1" applyFont="1" applyBorder="1" applyAlignment="1">
      <alignment horizontal="center" vertical="center" wrapText="1"/>
    </xf>
    <xf numFmtId="4" fontId="0" fillId="0" borderId="0" xfId="0" applyNumberFormat="1"/>
    <xf numFmtId="10" fontId="0" fillId="0" borderId="0" xfId="0" applyNumberFormat="1"/>
    <xf numFmtId="164" fontId="30" fillId="0" borderId="1" xfId="1" applyNumberFormat="1" applyFont="1" applyBorder="1" applyAlignment="1">
      <alignment horizontal="center" vertical="center" wrapText="1"/>
    </xf>
    <xf numFmtId="164" fontId="30" fillId="29" borderId="1" xfId="1" applyNumberFormat="1" applyFont="1" applyFill="1" applyBorder="1" applyAlignment="1">
      <alignment horizontal="center" vertical="center" wrapText="1"/>
    </xf>
    <xf numFmtId="2" fontId="0" fillId="0" borderId="0" xfId="0" applyNumberFormat="1"/>
    <xf numFmtId="167" fontId="30" fillId="0" borderId="1" xfId="1" applyNumberFormat="1" applyFont="1" applyBorder="1" applyAlignment="1">
      <alignment horizontal="center" vertical="center" wrapText="1"/>
    </xf>
    <xf numFmtId="0" fontId="33" fillId="0" borderId="3" xfId="2" applyFont="1" applyBorder="1" applyAlignment="1">
      <alignment horizontal="center" vertical="center" wrapText="1"/>
    </xf>
    <xf numFmtId="167" fontId="34" fillId="0" borderId="1" xfId="1" applyNumberFormat="1" applyFont="1" applyBorder="1" applyAlignment="1">
      <alignment horizontal="center" vertical="center" wrapText="1"/>
    </xf>
    <xf numFmtId="4" fontId="33" fillId="0" borderId="3" xfId="2" applyNumberFormat="1" applyFont="1" applyBorder="1" applyAlignment="1">
      <alignment horizontal="center" vertical="center" wrapText="1"/>
    </xf>
    <xf numFmtId="167" fontId="33" fillId="0" borderId="1" xfId="2" applyNumberFormat="1" applyFont="1" applyBorder="1" applyAlignment="1">
      <alignment horizontal="center" vertical="center" wrapText="1"/>
    </xf>
    <xf numFmtId="0" fontId="36" fillId="30" borderId="16" xfId="0" applyFont="1" applyFill="1" applyBorder="1"/>
    <xf numFmtId="0" fontId="37" fillId="31" borderId="1" xfId="0" applyFont="1" applyFill="1" applyBorder="1" applyAlignment="1">
      <alignment horizontal="left" vertical="top" wrapText="1"/>
    </xf>
    <xf numFmtId="0" fontId="38" fillId="31" borderId="1" xfId="0" applyFont="1" applyFill="1" applyBorder="1" applyAlignment="1">
      <alignment horizontal="left" vertical="top" wrapText="1"/>
    </xf>
    <xf numFmtId="0" fontId="39" fillId="0" borderId="1" xfId="0" applyFont="1" applyBorder="1"/>
    <xf numFmtId="0" fontId="35" fillId="0" borderId="0" xfId="0" applyFont="1" applyAlignment="1">
      <alignment horizontal="center" vertical="center"/>
    </xf>
    <xf numFmtId="167" fontId="34" fillId="0" borderId="0" xfId="1" applyNumberFormat="1" applyFont="1" applyBorder="1" applyAlignment="1">
      <alignment horizontal="center" vertical="center" wrapText="1"/>
    </xf>
    <xf numFmtId="0" fontId="22" fillId="22" borderId="0" xfId="0" applyFont="1" applyFill="1" applyAlignment="1">
      <alignment horizontal="right" vertical="top" wrapText="1"/>
    </xf>
    <xf numFmtId="0" fontId="24" fillId="24" borderId="0" xfId="0" applyFont="1" applyFill="1" applyAlignment="1">
      <alignment horizontal="left" vertical="top" wrapText="1"/>
    </xf>
    <xf numFmtId="4" fontId="23" fillId="23" borderId="0" xfId="0" applyNumberFormat="1" applyFont="1" applyFill="1" applyAlignment="1">
      <alignment horizontal="right" vertical="top" wrapText="1"/>
    </xf>
    <xf numFmtId="0" fontId="21" fillId="21" borderId="0" xfId="0" applyFont="1" applyFill="1" applyAlignment="1">
      <alignment horizontal="left" vertical="top" wrapText="1"/>
    </xf>
    <xf numFmtId="0" fontId="0" fillId="0" borderId="0" xfId="0"/>
    <xf numFmtId="0" fontId="10" fillId="21" borderId="1" xfId="0" applyFont="1" applyFill="1" applyBorder="1" applyAlignment="1">
      <alignment horizontal="left" vertical="top" wrapText="1"/>
    </xf>
    <xf numFmtId="0" fontId="6" fillId="26" borderId="1" xfId="0" applyFont="1" applyFill="1" applyBorder="1" applyAlignment="1">
      <alignment horizontal="center" vertical="center" wrapText="1"/>
    </xf>
    <xf numFmtId="4" fontId="6" fillId="26" borderId="1" xfId="0" applyNumberFormat="1" applyFont="1" applyFill="1" applyBorder="1" applyAlignment="1">
      <alignment horizontal="center" vertical="center" wrapText="1"/>
    </xf>
    <xf numFmtId="166" fontId="6" fillId="26" borderId="1" xfId="0" applyNumberFormat="1" applyFont="1" applyFill="1" applyBorder="1" applyAlignment="1">
      <alignment horizontal="center" vertical="center" wrapText="1"/>
    </xf>
    <xf numFmtId="0" fontId="6" fillId="26" borderId="1" xfId="0" applyFont="1" applyFill="1" applyBorder="1" applyAlignment="1">
      <alignment horizontal="left" vertical="center" wrapText="1"/>
    </xf>
    <xf numFmtId="0" fontId="11" fillId="27" borderId="1" xfId="0" applyFont="1" applyFill="1" applyBorder="1" applyAlignment="1">
      <alignment horizontal="center" vertical="center" wrapText="1"/>
    </xf>
    <xf numFmtId="0" fontId="11" fillId="27" borderId="1" xfId="0" applyFont="1" applyFill="1" applyBorder="1" applyAlignment="1">
      <alignment horizontal="left" vertical="center" wrapText="1"/>
    </xf>
    <xf numFmtId="4" fontId="11" fillId="27" borderId="1" xfId="0" applyNumberFormat="1" applyFont="1" applyFill="1" applyBorder="1" applyAlignment="1">
      <alignment horizontal="center" vertical="center" wrapText="1"/>
    </xf>
    <xf numFmtId="166" fontId="11" fillId="27" borderId="1" xfId="0" applyNumberFormat="1" applyFont="1" applyFill="1" applyBorder="1" applyAlignment="1">
      <alignment horizontal="center" vertical="center" wrapText="1"/>
    </xf>
    <xf numFmtId="4" fontId="22" fillId="22" borderId="1" xfId="0" applyNumberFormat="1" applyFont="1" applyFill="1" applyBorder="1" applyAlignment="1">
      <alignment horizontal="right" vertical="top" wrapText="1"/>
    </xf>
    <xf numFmtId="0" fontId="1" fillId="2" borderId="1" xfId="0" applyFont="1" applyFill="1" applyBorder="1" applyAlignment="1">
      <alignment horizontal="left" vertical="top" wrapText="1"/>
    </xf>
    <xf numFmtId="0" fontId="10" fillId="21" borderId="1" xfId="0" applyFont="1" applyFill="1" applyBorder="1" applyAlignment="1">
      <alignment horizontal="left" vertical="top" wrapText="1"/>
    </xf>
    <xf numFmtId="0" fontId="21" fillId="21" borderId="1" xfId="0" applyFont="1" applyFill="1" applyBorder="1" applyAlignment="1">
      <alignment horizontal="left" vertical="top" wrapText="1"/>
    </xf>
    <xf numFmtId="0" fontId="22" fillId="22" borderId="1" xfId="0" applyFont="1" applyFill="1" applyBorder="1" applyAlignment="1">
      <alignment horizontal="right" vertical="top" wrapText="1"/>
    </xf>
    <xf numFmtId="4" fontId="23" fillId="23" borderId="1" xfId="0" applyNumberFormat="1" applyFont="1" applyFill="1" applyBorder="1" applyAlignment="1">
      <alignment horizontal="right" vertical="top" wrapText="1"/>
    </xf>
    <xf numFmtId="0" fontId="2" fillId="3" borderId="1" xfId="0" applyFont="1" applyFill="1" applyBorder="1" applyAlignment="1">
      <alignment horizontal="center" wrapText="1"/>
    </xf>
    <xf numFmtId="0" fontId="0" fillId="0" borderId="1" xfId="0" applyBorder="1"/>
    <xf numFmtId="0" fontId="3" fillId="4" borderId="1" xfId="0" applyFont="1" applyFill="1" applyBorder="1" applyAlignment="1">
      <alignment horizontal="left" vertical="top" wrapText="1"/>
    </xf>
    <xf numFmtId="0" fontId="5" fillId="6" borderId="1" xfId="0" applyFont="1" applyFill="1" applyBorder="1" applyAlignment="1">
      <alignment horizontal="right" vertical="top" wrapText="1"/>
    </xf>
    <xf numFmtId="0" fontId="4" fillId="5" borderId="1" xfId="0" applyFont="1" applyFill="1" applyBorder="1" applyAlignment="1">
      <alignment horizontal="center" vertical="top" wrapText="1"/>
    </xf>
    <xf numFmtId="4" fontId="0" fillId="0" borderId="1" xfId="0" applyNumberFormat="1" applyBorder="1" applyAlignment="1">
      <alignment horizontal="center"/>
    </xf>
    <xf numFmtId="4" fontId="40" fillId="0" borderId="1" xfId="0" applyNumberFormat="1"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8" fillId="0" borderId="4" xfId="2" applyFont="1" applyBorder="1" applyAlignment="1">
      <alignment horizontal="center" vertical="center" wrapText="1"/>
    </xf>
    <xf numFmtId="0" fontId="28" fillId="0" borderId="5" xfId="2" applyFont="1" applyBorder="1" applyAlignment="1">
      <alignment horizontal="center" vertical="center" wrapText="1"/>
    </xf>
    <xf numFmtId="0" fontId="28" fillId="0" borderId="6" xfId="2" applyFont="1" applyBorder="1" applyAlignment="1">
      <alignment horizontal="center" vertical="center" wrapText="1"/>
    </xf>
    <xf numFmtId="0" fontId="29" fillId="0" borderId="4" xfId="2" applyFont="1" applyBorder="1" applyAlignment="1">
      <alignment horizontal="left" vertical="top" wrapText="1"/>
    </xf>
    <xf numFmtId="0" fontId="29" fillId="0" borderId="5" xfId="2" applyFont="1" applyBorder="1" applyAlignment="1">
      <alignment horizontal="left" vertical="top" wrapText="1"/>
    </xf>
    <xf numFmtId="0" fontId="29" fillId="0" borderId="6" xfId="2" applyFont="1" applyBorder="1" applyAlignment="1">
      <alignment horizontal="left" vertical="top" wrapText="1"/>
    </xf>
    <xf numFmtId="0" fontId="30" fillId="0" borderId="1" xfId="2" applyFont="1" applyBorder="1" applyAlignment="1">
      <alignment horizontal="center" vertical="center" wrapText="1"/>
    </xf>
    <xf numFmtId="0" fontId="30" fillId="0" borderId="1" xfId="2" applyFont="1" applyBorder="1" applyAlignment="1">
      <alignment horizontal="left" vertical="center" wrapText="1"/>
    </xf>
    <xf numFmtId="4" fontId="0" fillId="0" borderId="2" xfId="0" applyNumberFormat="1" applyBorder="1" applyAlignment="1">
      <alignment horizontal="center"/>
    </xf>
    <xf numFmtId="4" fontId="0" fillId="0" borderId="3" xfId="0" applyNumberFormat="1" applyBorder="1" applyAlignment="1">
      <alignment horizontal="center"/>
    </xf>
    <xf numFmtId="0" fontId="30" fillId="0" borderId="8" xfId="2" applyFont="1" applyBorder="1" applyAlignment="1">
      <alignment horizontal="center" vertical="center" wrapText="1"/>
    </xf>
    <xf numFmtId="0" fontId="30" fillId="0" borderId="8" xfId="2" applyFont="1" applyBorder="1" applyAlignment="1">
      <alignment horizontal="left" vertical="center" wrapText="1"/>
    </xf>
    <xf numFmtId="0" fontId="30" fillId="0" borderId="7" xfId="2" applyFont="1" applyBorder="1" applyAlignment="1">
      <alignment horizontal="left" vertical="center" wrapText="1"/>
    </xf>
    <xf numFmtId="0" fontId="32" fillId="0" borderId="9" xfId="2" applyFont="1" applyBorder="1" applyAlignment="1">
      <alignment horizontal="center" vertical="center" wrapText="1"/>
    </xf>
    <xf numFmtId="0" fontId="32" fillId="0" borderId="10" xfId="2" applyFont="1" applyBorder="1" applyAlignment="1">
      <alignment horizontal="center" vertical="center" wrapText="1"/>
    </xf>
    <xf numFmtId="167" fontId="34" fillId="0" borderId="8" xfId="1" applyNumberFormat="1" applyFont="1" applyBorder="1" applyAlignment="1">
      <alignment horizontal="center" vertical="center" wrapText="1"/>
    </xf>
    <xf numFmtId="167" fontId="34" fillId="0" borderId="11" xfId="1" applyNumberFormat="1" applyFont="1" applyBorder="1" applyAlignment="1">
      <alignment horizontal="center" vertical="center" wrapText="1"/>
    </xf>
    <xf numFmtId="0" fontId="35" fillId="0" borderId="12" xfId="0" applyFont="1" applyBorder="1" applyAlignment="1">
      <alignment horizontal="center" vertical="center"/>
    </xf>
    <xf numFmtId="0" fontId="35" fillId="0" borderId="13" xfId="0" applyFont="1" applyBorder="1" applyAlignment="1">
      <alignment horizontal="center" vertical="center"/>
    </xf>
    <xf numFmtId="0" fontId="35" fillId="0" borderId="14" xfId="0" applyFont="1" applyBorder="1" applyAlignment="1">
      <alignment horizontal="center" vertical="center"/>
    </xf>
    <xf numFmtId="0" fontId="35" fillId="0" borderId="15" xfId="0" applyFont="1" applyBorder="1" applyAlignment="1">
      <alignment horizontal="center" vertical="center"/>
    </xf>
    <xf numFmtId="167" fontId="34" fillId="0" borderId="9" xfId="1" applyNumberFormat="1" applyFont="1" applyBorder="1" applyAlignment="1">
      <alignment horizontal="center" vertical="center" wrapText="1"/>
    </xf>
    <xf numFmtId="167" fontId="34" fillId="0" borderId="10" xfId="1" applyNumberFormat="1" applyFont="1" applyBorder="1" applyAlignment="1">
      <alignment horizontal="center" vertical="center" wrapText="1"/>
    </xf>
    <xf numFmtId="4" fontId="40" fillId="0" borderId="2" xfId="0" applyNumberFormat="1" applyFont="1" applyBorder="1" applyAlignment="1">
      <alignment horizontal="center"/>
    </xf>
    <xf numFmtId="4" fontId="40" fillId="0" borderId="3" xfId="0" applyNumberFormat="1" applyFont="1" applyBorder="1" applyAlignment="1">
      <alignment horizontal="center"/>
    </xf>
  </cellXfs>
  <cellStyles count="3">
    <cellStyle name="Moeda 2" xfId="1"/>
    <cellStyle name="Normal" xfId="0" builtinId="0"/>
    <cellStyle name="Normal 4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133350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7"/>
  <sheetViews>
    <sheetView tabSelected="1" showOutlineSymbols="0" showWhiteSpace="0" zoomScaleNormal="100" zoomScaleSheetLayoutView="40" workbookViewId="0">
      <selection activeCell="D2" sqref="D2"/>
    </sheetView>
  </sheetViews>
  <sheetFormatPr defaultRowHeight="14.25"/>
  <cols>
    <col min="1" max="3" width="10" bestFit="1" customWidth="1"/>
    <col min="4" max="4" width="60" bestFit="1" customWidth="1"/>
    <col min="5" max="5" width="5" bestFit="1" customWidth="1"/>
    <col min="6" max="14" width="10" bestFit="1" customWidth="1"/>
    <col min="16" max="16" width="10.125" bestFit="1" customWidth="1"/>
    <col min="17" max="17" width="10.5" bestFit="1" customWidth="1"/>
  </cols>
  <sheetData>
    <row r="1" spans="1:14" ht="15">
      <c r="A1" s="2"/>
      <c r="B1" s="2"/>
      <c r="C1" s="2"/>
      <c r="D1" s="2" t="s">
        <v>0</v>
      </c>
      <c r="E1" s="57" t="s">
        <v>1</v>
      </c>
      <c r="F1" s="57"/>
      <c r="G1" s="57"/>
      <c r="H1" s="57" t="s">
        <v>2</v>
      </c>
      <c r="I1" s="57"/>
      <c r="J1" s="57"/>
      <c r="K1" s="57" t="s">
        <v>3</v>
      </c>
      <c r="L1" s="57"/>
      <c r="M1" s="57"/>
      <c r="N1" s="57"/>
    </row>
    <row r="2" spans="1:14" ht="207" customHeight="1">
      <c r="A2" s="3"/>
      <c r="B2" s="3"/>
      <c r="C2" s="3"/>
      <c r="D2" s="47" t="s">
        <v>309</v>
      </c>
      <c r="E2" s="58" t="s">
        <v>4</v>
      </c>
      <c r="F2" s="59"/>
      <c r="G2" s="59"/>
      <c r="H2" s="59" t="s">
        <v>5</v>
      </c>
      <c r="I2" s="59"/>
      <c r="J2" s="59"/>
      <c r="K2" s="59" t="s">
        <v>6</v>
      </c>
      <c r="L2" s="59"/>
      <c r="M2" s="59"/>
      <c r="N2" s="59"/>
    </row>
    <row r="3" spans="1:14" ht="15">
      <c r="A3" s="62" t="s">
        <v>7</v>
      </c>
      <c r="B3" s="63"/>
      <c r="C3" s="63"/>
      <c r="D3" s="63"/>
      <c r="E3" s="63"/>
      <c r="F3" s="63"/>
      <c r="G3" s="63"/>
      <c r="H3" s="63"/>
      <c r="I3" s="63"/>
      <c r="J3" s="63"/>
      <c r="K3" s="63"/>
      <c r="L3" s="63"/>
      <c r="M3" s="63"/>
      <c r="N3" s="63"/>
    </row>
    <row r="4" spans="1:14" ht="15" customHeight="1">
      <c r="A4" s="64" t="s">
        <v>8</v>
      </c>
      <c r="B4" s="65" t="s">
        <v>9</v>
      </c>
      <c r="C4" s="64" t="s">
        <v>10</v>
      </c>
      <c r="D4" s="64" t="s">
        <v>11</v>
      </c>
      <c r="E4" s="66" t="s">
        <v>12</v>
      </c>
      <c r="F4" s="65" t="s">
        <v>13</v>
      </c>
      <c r="G4" s="65" t="s">
        <v>14</v>
      </c>
      <c r="H4" s="66" t="s">
        <v>15</v>
      </c>
      <c r="I4" s="64"/>
      <c r="J4" s="64"/>
      <c r="K4" s="66" t="s">
        <v>16</v>
      </c>
      <c r="L4" s="64"/>
      <c r="M4" s="64"/>
      <c r="N4" s="65" t="s">
        <v>17</v>
      </c>
    </row>
    <row r="5" spans="1:14" ht="15" customHeight="1">
      <c r="A5" s="65"/>
      <c r="B5" s="65"/>
      <c r="C5" s="65"/>
      <c r="D5" s="65"/>
      <c r="E5" s="65"/>
      <c r="F5" s="65"/>
      <c r="G5" s="65"/>
      <c r="H5" s="5" t="s">
        <v>18</v>
      </c>
      <c r="I5" s="5" t="s">
        <v>19</v>
      </c>
      <c r="J5" s="5" t="s">
        <v>16</v>
      </c>
      <c r="K5" s="5" t="s">
        <v>18</v>
      </c>
      <c r="L5" s="5" t="s">
        <v>19</v>
      </c>
      <c r="M5" s="5" t="s">
        <v>16</v>
      </c>
      <c r="N5" s="65"/>
    </row>
    <row r="6" spans="1:14" ht="24" customHeight="1">
      <c r="A6" s="6" t="s">
        <v>20</v>
      </c>
      <c r="B6" s="6"/>
      <c r="C6" s="6"/>
      <c r="D6" s="6" t="s">
        <v>21</v>
      </c>
      <c r="E6" s="6"/>
      <c r="F6" s="7"/>
      <c r="G6" s="6"/>
      <c r="H6" s="6"/>
      <c r="I6" s="6"/>
      <c r="J6" s="6"/>
      <c r="K6" s="6"/>
      <c r="L6" s="6"/>
      <c r="M6" s="8">
        <v>10881.53</v>
      </c>
      <c r="N6" s="9">
        <v>0.14793734592309782</v>
      </c>
    </row>
    <row r="7" spans="1:14" ht="25.5">
      <c r="A7" s="10" t="s">
        <v>22</v>
      </c>
      <c r="B7" s="11" t="s">
        <v>23</v>
      </c>
      <c r="C7" s="10" t="s">
        <v>24</v>
      </c>
      <c r="D7" s="10" t="s">
        <v>25</v>
      </c>
      <c r="E7" s="12" t="s">
        <v>26</v>
      </c>
      <c r="F7" s="11">
        <v>44</v>
      </c>
      <c r="G7" s="13">
        <v>87.25</v>
      </c>
      <c r="H7" s="13">
        <v>107.13</v>
      </c>
      <c r="I7" s="13">
        <v>1.93</v>
      </c>
      <c r="J7" s="13">
        <v>109.06</v>
      </c>
      <c r="K7" s="13">
        <v>4713.72</v>
      </c>
      <c r="L7" s="13">
        <v>84.92</v>
      </c>
      <c r="M7" s="13">
        <v>4798.6400000000003</v>
      </c>
      <c r="N7" s="14">
        <v>6.5238809766679326E-2</v>
      </c>
    </row>
    <row r="8" spans="1:14">
      <c r="A8" s="10" t="s">
        <v>27</v>
      </c>
      <c r="B8" s="11" t="s">
        <v>28</v>
      </c>
      <c r="C8" s="10" t="s">
        <v>24</v>
      </c>
      <c r="D8" s="10" t="s">
        <v>29</v>
      </c>
      <c r="E8" s="12" t="s">
        <v>26</v>
      </c>
      <c r="F8" s="11">
        <v>88</v>
      </c>
      <c r="G8" s="13">
        <v>42.54</v>
      </c>
      <c r="H8" s="13">
        <v>50.6</v>
      </c>
      <c r="I8" s="13">
        <v>2.57</v>
      </c>
      <c r="J8" s="13">
        <v>53.17</v>
      </c>
      <c r="K8" s="13">
        <v>4452.8</v>
      </c>
      <c r="L8" s="13">
        <v>226.16</v>
      </c>
      <c r="M8" s="13">
        <v>4678.96</v>
      </c>
      <c r="N8" s="14">
        <v>6.3611727769931042E-2</v>
      </c>
    </row>
    <row r="9" spans="1:14" ht="24" customHeight="1">
      <c r="A9" s="10" t="s">
        <v>30</v>
      </c>
      <c r="B9" s="11" t="s">
        <v>31</v>
      </c>
      <c r="C9" s="10" t="s">
        <v>24</v>
      </c>
      <c r="D9" s="10" t="s">
        <v>32</v>
      </c>
      <c r="E9" s="12" t="s">
        <v>33</v>
      </c>
      <c r="F9" s="11">
        <v>2.16</v>
      </c>
      <c r="G9" s="13">
        <v>519.98</v>
      </c>
      <c r="H9" s="13">
        <v>50.11</v>
      </c>
      <c r="I9" s="13">
        <v>599.86</v>
      </c>
      <c r="J9" s="13">
        <v>649.97</v>
      </c>
      <c r="K9" s="13">
        <v>108.23</v>
      </c>
      <c r="L9" s="13">
        <v>1295.7</v>
      </c>
      <c r="M9" s="13">
        <v>1403.93</v>
      </c>
      <c r="N9" s="14">
        <v>1.9086808386487443E-2</v>
      </c>
    </row>
    <row r="10" spans="1:14" ht="24" customHeight="1">
      <c r="A10" s="6" t="s">
        <v>34</v>
      </c>
      <c r="B10" s="6"/>
      <c r="C10" s="6"/>
      <c r="D10" s="6" t="s">
        <v>35</v>
      </c>
      <c r="E10" s="6"/>
      <c r="F10" s="7"/>
      <c r="G10" s="6"/>
      <c r="H10" s="6"/>
      <c r="I10" s="6"/>
      <c r="J10" s="6"/>
      <c r="K10" s="6"/>
      <c r="L10" s="6"/>
      <c r="M10" s="8">
        <v>3614.88</v>
      </c>
      <c r="N10" s="9">
        <v>4.9145272129056096E-2</v>
      </c>
    </row>
    <row r="11" spans="1:14" ht="25.5">
      <c r="A11" s="10" t="s">
        <v>36</v>
      </c>
      <c r="B11" s="11" t="s">
        <v>37</v>
      </c>
      <c r="C11" s="10" t="s">
        <v>24</v>
      </c>
      <c r="D11" s="10" t="s">
        <v>38</v>
      </c>
      <c r="E11" s="12" t="s">
        <v>39</v>
      </c>
      <c r="F11" s="11">
        <v>2.5</v>
      </c>
      <c r="G11" s="13">
        <v>43.9</v>
      </c>
      <c r="H11" s="13">
        <v>39.6</v>
      </c>
      <c r="I11" s="13">
        <v>15.27</v>
      </c>
      <c r="J11" s="13">
        <v>54.87</v>
      </c>
      <c r="K11" s="13">
        <v>99</v>
      </c>
      <c r="L11" s="13">
        <v>38.17</v>
      </c>
      <c r="M11" s="13">
        <v>137.16999999999999</v>
      </c>
      <c r="N11" s="14">
        <v>1.8648632811995487E-3</v>
      </c>
    </row>
    <row r="12" spans="1:14" ht="25.5">
      <c r="A12" s="10" t="s">
        <v>40</v>
      </c>
      <c r="B12" s="11" t="s">
        <v>41</v>
      </c>
      <c r="C12" s="10" t="s">
        <v>24</v>
      </c>
      <c r="D12" s="10" t="s">
        <v>42</v>
      </c>
      <c r="E12" s="12" t="s">
        <v>33</v>
      </c>
      <c r="F12" s="11">
        <v>2</v>
      </c>
      <c r="G12" s="13">
        <v>7.03</v>
      </c>
      <c r="H12" s="13">
        <v>6.44</v>
      </c>
      <c r="I12" s="13">
        <v>2.34</v>
      </c>
      <c r="J12" s="13">
        <v>8.7799999999999994</v>
      </c>
      <c r="K12" s="13">
        <v>12.88</v>
      </c>
      <c r="L12" s="13">
        <v>4.68</v>
      </c>
      <c r="M12" s="13">
        <v>17.559999999999999</v>
      </c>
      <c r="N12" s="14">
        <v>2.3873295339989849E-4</v>
      </c>
    </row>
    <row r="13" spans="1:14">
      <c r="A13" s="10" t="s">
        <v>43</v>
      </c>
      <c r="B13" s="11" t="s">
        <v>44</v>
      </c>
      <c r="C13" s="10" t="s">
        <v>45</v>
      </c>
      <c r="D13" s="10" t="s">
        <v>46</v>
      </c>
      <c r="E13" s="12" t="s">
        <v>33</v>
      </c>
      <c r="F13" s="11">
        <v>89</v>
      </c>
      <c r="G13" s="13">
        <v>12.23</v>
      </c>
      <c r="H13" s="13">
        <v>11.75</v>
      </c>
      <c r="I13" s="13">
        <v>3.53</v>
      </c>
      <c r="J13" s="13">
        <v>15.28</v>
      </c>
      <c r="K13" s="13">
        <v>1045.75</v>
      </c>
      <c r="L13" s="13">
        <v>314.17</v>
      </c>
      <c r="M13" s="13">
        <v>1359.92</v>
      </c>
      <c r="N13" s="14">
        <v>1.8488480523211274E-2</v>
      </c>
    </row>
    <row r="14" spans="1:14">
      <c r="A14" s="10" t="s">
        <v>47</v>
      </c>
      <c r="B14" s="11" t="s">
        <v>48</v>
      </c>
      <c r="C14" s="10" t="s">
        <v>49</v>
      </c>
      <c r="D14" s="10" t="s">
        <v>50</v>
      </c>
      <c r="E14" s="12" t="s">
        <v>51</v>
      </c>
      <c r="F14" s="11">
        <v>1</v>
      </c>
      <c r="G14" s="13">
        <v>89.21</v>
      </c>
      <c r="H14" s="13">
        <v>84.58</v>
      </c>
      <c r="I14" s="13">
        <v>26.93</v>
      </c>
      <c r="J14" s="13">
        <v>111.51</v>
      </c>
      <c r="K14" s="13">
        <v>84.58</v>
      </c>
      <c r="L14" s="13">
        <v>26.93</v>
      </c>
      <c r="M14" s="13">
        <v>111.51</v>
      </c>
      <c r="N14" s="14">
        <v>1.5160086351721344E-3</v>
      </c>
    </row>
    <row r="15" spans="1:14" ht="25.5">
      <c r="A15" s="10" t="s">
        <v>52</v>
      </c>
      <c r="B15" s="11" t="s">
        <v>53</v>
      </c>
      <c r="C15" s="10" t="s">
        <v>24</v>
      </c>
      <c r="D15" s="10" t="s">
        <v>54</v>
      </c>
      <c r="E15" s="12" t="s">
        <v>33</v>
      </c>
      <c r="F15" s="11">
        <v>89</v>
      </c>
      <c r="G15" s="13">
        <v>1.35</v>
      </c>
      <c r="H15" s="13">
        <v>1.26</v>
      </c>
      <c r="I15" s="13">
        <v>0.42</v>
      </c>
      <c r="J15" s="13">
        <v>1.68</v>
      </c>
      <c r="K15" s="13">
        <v>112.14</v>
      </c>
      <c r="L15" s="13">
        <v>37.380000000000003</v>
      </c>
      <c r="M15" s="13">
        <v>149.52000000000001</v>
      </c>
      <c r="N15" s="14">
        <v>2.0327648742797734E-3</v>
      </c>
    </row>
    <row r="16" spans="1:14" ht="25.5">
      <c r="A16" s="10" t="s">
        <v>55</v>
      </c>
      <c r="B16" s="11" t="s">
        <v>56</v>
      </c>
      <c r="C16" s="10" t="s">
        <v>57</v>
      </c>
      <c r="D16" s="10" t="s">
        <v>58</v>
      </c>
      <c r="E16" s="12" t="s">
        <v>39</v>
      </c>
      <c r="F16" s="11">
        <v>20</v>
      </c>
      <c r="G16" s="13">
        <v>73.569999999999993</v>
      </c>
      <c r="H16" s="13">
        <v>8.6199999999999992</v>
      </c>
      <c r="I16" s="13">
        <v>83.34</v>
      </c>
      <c r="J16" s="13">
        <v>91.96</v>
      </c>
      <c r="K16" s="13">
        <v>172.4</v>
      </c>
      <c r="L16" s="13">
        <v>1666.8</v>
      </c>
      <c r="M16" s="13">
        <v>1839.2</v>
      </c>
      <c r="N16" s="14">
        <v>2.5004421861793469E-2</v>
      </c>
    </row>
    <row r="17" spans="1:14" ht="24" customHeight="1">
      <c r="A17" s="6" t="s">
        <v>59</v>
      </c>
      <c r="B17" s="6"/>
      <c r="C17" s="6"/>
      <c r="D17" s="6" t="s">
        <v>60</v>
      </c>
      <c r="E17" s="6"/>
      <c r="F17" s="7"/>
      <c r="G17" s="6"/>
      <c r="H17" s="6"/>
      <c r="I17" s="6"/>
      <c r="J17" s="6"/>
      <c r="K17" s="6"/>
      <c r="L17" s="6"/>
      <c r="M17" s="8">
        <v>6895.6</v>
      </c>
      <c r="N17" s="9">
        <v>9.3747548602752848E-2</v>
      </c>
    </row>
    <row r="18" spans="1:14" ht="25.5">
      <c r="A18" s="10" t="s">
        <v>61</v>
      </c>
      <c r="B18" s="11" t="s">
        <v>62</v>
      </c>
      <c r="C18" s="10" t="s">
        <v>45</v>
      </c>
      <c r="D18" s="10" t="s">
        <v>63</v>
      </c>
      <c r="E18" s="12" t="s">
        <v>33</v>
      </c>
      <c r="F18" s="11">
        <v>4</v>
      </c>
      <c r="G18" s="13">
        <v>217.64</v>
      </c>
      <c r="H18" s="13">
        <v>87.94</v>
      </c>
      <c r="I18" s="13">
        <v>184.11</v>
      </c>
      <c r="J18" s="13">
        <v>272.05</v>
      </c>
      <c r="K18" s="13">
        <v>351.76</v>
      </c>
      <c r="L18" s="13">
        <v>736.44</v>
      </c>
      <c r="M18" s="13">
        <v>1088.2</v>
      </c>
      <c r="N18" s="14">
        <v>1.4794373570032434E-2</v>
      </c>
    </row>
    <row r="19" spans="1:14" ht="51">
      <c r="A19" s="10" t="s">
        <v>64</v>
      </c>
      <c r="B19" s="11" t="s">
        <v>65</v>
      </c>
      <c r="C19" s="10" t="s">
        <v>24</v>
      </c>
      <c r="D19" s="10" t="s">
        <v>66</v>
      </c>
      <c r="E19" s="12" t="s">
        <v>33</v>
      </c>
      <c r="F19" s="11">
        <v>1</v>
      </c>
      <c r="G19" s="13">
        <v>80.989999999999995</v>
      </c>
      <c r="H19" s="13">
        <v>43.56</v>
      </c>
      <c r="I19" s="13">
        <v>57.67</v>
      </c>
      <c r="J19" s="13">
        <v>101.23</v>
      </c>
      <c r="K19" s="13">
        <v>43.56</v>
      </c>
      <c r="L19" s="13">
        <v>57.67</v>
      </c>
      <c r="M19" s="13">
        <v>101.23</v>
      </c>
      <c r="N19" s="14">
        <v>1.3762492524300527E-3</v>
      </c>
    </row>
    <row r="20" spans="1:14" ht="25.5">
      <c r="A20" s="10" t="s">
        <v>67</v>
      </c>
      <c r="B20" s="11" t="s">
        <v>68</v>
      </c>
      <c r="C20" s="10" t="s">
        <v>45</v>
      </c>
      <c r="D20" s="10" t="s">
        <v>69</v>
      </c>
      <c r="E20" s="12" t="s">
        <v>33</v>
      </c>
      <c r="F20" s="11">
        <v>25</v>
      </c>
      <c r="G20" s="13">
        <v>169.61</v>
      </c>
      <c r="H20" s="13">
        <v>0</v>
      </c>
      <c r="I20" s="13">
        <v>212.01</v>
      </c>
      <c r="J20" s="13">
        <v>212.01</v>
      </c>
      <c r="K20" s="13">
        <v>0</v>
      </c>
      <c r="L20" s="13">
        <v>5300.25</v>
      </c>
      <c r="M20" s="13">
        <v>5300.25</v>
      </c>
      <c r="N20" s="14">
        <v>7.2058333499875393E-2</v>
      </c>
    </row>
    <row r="21" spans="1:14" ht="25.5">
      <c r="A21" s="10" t="s">
        <v>70</v>
      </c>
      <c r="B21" s="11" t="s">
        <v>71</v>
      </c>
      <c r="C21" s="10" t="s">
        <v>24</v>
      </c>
      <c r="D21" s="10" t="s">
        <v>72</v>
      </c>
      <c r="E21" s="12" t="s">
        <v>33</v>
      </c>
      <c r="F21" s="11">
        <v>4</v>
      </c>
      <c r="G21" s="13">
        <v>62.42</v>
      </c>
      <c r="H21" s="13">
        <v>12.99</v>
      </c>
      <c r="I21" s="13">
        <v>65.03</v>
      </c>
      <c r="J21" s="13">
        <v>78.02</v>
      </c>
      <c r="K21" s="13">
        <v>51.96</v>
      </c>
      <c r="L21" s="13">
        <v>260.12</v>
      </c>
      <c r="M21" s="13">
        <v>312.08</v>
      </c>
      <c r="N21" s="14">
        <v>4.2428120784191526E-3</v>
      </c>
    </row>
    <row r="22" spans="1:14" ht="25.5">
      <c r="A22" s="10" t="s">
        <v>73</v>
      </c>
      <c r="B22" s="11" t="s">
        <v>74</v>
      </c>
      <c r="C22" s="10" t="s">
        <v>24</v>
      </c>
      <c r="D22" s="10" t="s">
        <v>75</v>
      </c>
      <c r="E22" s="12" t="s">
        <v>76</v>
      </c>
      <c r="F22" s="11">
        <v>4</v>
      </c>
      <c r="G22" s="13">
        <v>18.77</v>
      </c>
      <c r="H22" s="13">
        <v>1.97</v>
      </c>
      <c r="I22" s="13">
        <v>21.49</v>
      </c>
      <c r="J22" s="13">
        <v>23.46</v>
      </c>
      <c r="K22" s="13">
        <v>7.88</v>
      </c>
      <c r="L22" s="13">
        <v>85.96</v>
      </c>
      <c r="M22" s="13">
        <v>93.84</v>
      </c>
      <c r="N22" s="14">
        <v>1.2757802019958129E-3</v>
      </c>
    </row>
    <row r="23" spans="1:14" ht="24" customHeight="1">
      <c r="A23" s="6" t="s">
        <v>77</v>
      </c>
      <c r="B23" s="6"/>
      <c r="C23" s="6"/>
      <c r="D23" s="6" t="s">
        <v>78</v>
      </c>
      <c r="E23" s="6"/>
      <c r="F23" s="7"/>
      <c r="G23" s="6"/>
      <c r="H23" s="6"/>
      <c r="I23" s="6"/>
      <c r="J23" s="6"/>
      <c r="K23" s="6"/>
      <c r="L23" s="6"/>
      <c r="M23" s="8">
        <v>3686.33</v>
      </c>
      <c r="N23" s="9">
        <v>5.0116654220196344E-2</v>
      </c>
    </row>
    <row r="24" spans="1:14" ht="72" customHeight="1">
      <c r="A24" s="10" t="s">
        <v>79</v>
      </c>
      <c r="B24" s="11" t="s">
        <v>80</v>
      </c>
      <c r="C24" s="10" t="s">
        <v>81</v>
      </c>
      <c r="D24" s="10" t="s">
        <v>82</v>
      </c>
      <c r="E24" s="12" t="s">
        <v>51</v>
      </c>
      <c r="F24" s="11">
        <v>2</v>
      </c>
      <c r="G24" s="13">
        <v>1356.86</v>
      </c>
      <c r="H24" s="13">
        <v>209.86</v>
      </c>
      <c r="I24" s="13">
        <v>1486.21</v>
      </c>
      <c r="J24" s="13">
        <v>1696.07</v>
      </c>
      <c r="K24" s="13">
        <v>419.72</v>
      </c>
      <c r="L24" s="13">
        <v>2972.42</v>
      </c>
      <c r="M24" s="13">
        <v>3392.14</v>
      </c>
      <c r="N24" s="14">
        <v>4.6117061534506364E-2</v>
      </c>
    </row>
    <row r="25" spans="1:14">
      <c r="A25" s="10" t="s">
        <v>83</v>
      </c>
      <c r="B25" s="11" t="s">
        <v>84</v>
      </c>
      <c r="C25" s="10" t="s">
        <v>85</v>
      </c>
      <c r="D25" s="10" t="s">
        <v>86</v>
      </c>
      <c r="E25" s="12" t="s">
        <v>33</v>
      </c>
      <c r="F25" s="11">
        <v>7.0000000000000007E-2</v>
      </c>
      <c r="G25" s="13">
        <v>3362.24</v>
      </c>
      <c r="H25" s="13">
        <v>93.57</v>
      </c>
      <c r="I25" s="13">
        <v>4109.2299999999996</v>
      </c>
      <c r="J25" s="13">
        <v>4202.8</v>
      </c>
      <c r="K25" s="13">
        <v>6.54</v>
      </c>
      <c r="L25" s="13">
        <v>287.64999999999998</v>
      </c>
      <c r="M25" s="13">
        <v>294.19</v>
      </c>
      <c r="N25" s="14">
        <v>3.9995926856899854E-3</v>
      </c>
    </row>
    <row r="26" spans="1:14" ht="24" customHeight="1">
      <c r="A26" s="6" t="s">
        <v>87</v>
      </c>
      <c r="B26" s="6"/>
      <c r="C26" s="6"/>
      <c r="D26" s="6" t="s">
        <v>88</v>
      </c>
      <c r="E26" s="6"/>
      <c r="F26" s="7"/>
      <c r="G26" s="6"/>
      <c r="H26" s="6"/>
      <c r="I26" s="6"/>
      <c r="J26" s="6"/>
      <c r="K26" s="6"/>
      <c r="L26" s="6"/>
      <c r="M26" s="8">
        <v>9063.39</v>
      </c>
      <c r="N26" s="9">
        <v>0.12321924046213588</v>
      </c>
    </row>
    <row r="27" spans="1:14" ht="24" customHeight="1">
      <c r="A27" s="6" t="s">
        <v>89</v>
      </c>
      <c r="B27" s="6"/>
      <c r="C27" s="6"/>
      <c r="D27" s="6" t="s">
        <v>90</v>
      </c>
      <c r="E27" s="6"/>
      <c r="F27" s="7"/>
      <c r="G27" s="6"/>
      <c r="H27" s="6"/>
      <c r="I27" s="6"/>
      <c r="J27" s="6"/>
      <c r="K27" s="6"/>
      <c r="L27" s="6"/>
      <c r="M27" s="8">
        <v>4278.9399999999996</v>
      </c>
      <c r="N27" s="9">
        <v>5.8173347586615132E-2</v>
      </c>
    </row>
    <row r="28" spans="1:14" ht="63.75">
      <c r="A28" s="10" t="s">
        <v>91</v>
      </c>
      <c r="B28" s="11" t="s">
        <v>92</v>
      </c>
      <c r="C28" s="10" t="s">
        <v>24</v>
      </c>
      <c r="D28" s="10" t="s">
        <v>93</v>
      </c>
      <c r="E28" s="12" t="s">
        <v>76</v>
      </c>
      <c r="F28" s="11">
        <v>23</v>
      </c>
      <c r="G28" s="13">
        <v>44.23</v>
      </c>
      <c r="H28" s="13">
        <v>11.6</v>
      </c>
      <c r="I28" s="13">
        <v>43.68</v>
      </c>
      <c r="J28" s="13">
        <v>55.28</v>
      </c>
      <c r="K28" s="13">
        <v>266.8</v>
      </c>
      <c r="L28" s="13">
        <v>1004.64</v>
      </c>
      <c r="M28" s="13">
        <v>1271.44</v>
      </c>
      <c r="N28" s="14">
        <v>1.7285570972139348E-2</v>
      </c>
    </row>
    <row r="29" spans="1:14" ht="63.75">
      <c r="A29" s="10" t="s">
        <v>94</v>
      </c>
      <c r="B29" s="11" t="s">
        <v>95</v>
      </c>
      <c r="C29" s="10" t="s">
        <v>24</v>
      </c>
      <c r="D29" s="10" t="s">
        <v>96</v>
      </c>
      <c r="E29" s="12" t="s">
        <v>76</v>
      </c>
      <c r="F29" s="11">
        <v>6</v>
      </c>
      <c r="G29" s="13">
        <v>53.88</v>
      </c>
      <c r="H29" s="13">
        <v>31.3</v>
      </c>
      <c r="I29" s="13">
        <v>36.049999999999997</v>
      </c>
      <c r="J29" s="13">
        <v>67.349999999999994</v>
      </c>
      <c r="K29" s="13">
        <v>187.8</v>
      </c>
      <c r="L29" s="13">
        <v>216.3</v>
      </c>
      <c r="M29" s="13">
        <v>404.1</v>
      </c>
      <c r="N29" s="14">
        <v>5.493848887750512E-3</v>
      </c>
    </row>
    <row r="30" spans="1:14" ht="24" customHeight="1">
      <c r="A30" s="10" t="s">
        <v>97</v>
      </c>
      <c r="B30" s="11" t="s">
        <v>98</v>
      </c>
      <c r="C30" s="10" t="s">
        <v>45</v>
      </c>
      <c r="D30" s="10" t="s">
        <v>99</v>
      </c>
      <c r="E30" s="12" t="s">
        <v>100</v>
      </c>
      <c r="F30" s="11">
        <v>4</v>
      </c>
      <c r="G30" s="13">
        <v>520.67999999999995</v>
      </c>
      <c r="H30" s="13">
        <v>33.31</v>
      </c>
      <c r="I30" s="13">
        <v>617.54</v>
      </c>
      <c r="J30" s="13">
        <v>650.85</v>
      </c>
      <c r="K30" s="13">
        <v>133.24</v>
      </c>
      <c r="L30" s="13">
        <v>2470.16</v>
      </c>
      <c r="M30" s="13">
        <v>2603.4</v>
      </c>
      <c r="N30" s="14">
        <v>3.5393927726725269E-2</v>
      </c>
    </row>
    <row r="31" spans="1:14" ht="24" customHeight="1">
      <c r="A31" s="6" t="s">
        <v>101</v>
      </c>
      <c r="B31" s="6"/>
      <c r="C31" s="6"/>
      <c r="D31" s="6" t="s">
        <v>102</v>
      </c>
      <c r="E31" s="6"/>
      <c r="F31" s="7"/>
      <c r="G31" s="6"/>
      <c r="H31" s="6"/>
      <c r="I31" s="6"/>
      <c r="J31" s="6"/>
      <c r="K31" s="6"/>
      <c r="L31" s="6"/>
      <c r="M31" s="8">
        <v>4784.45</v>
      </c>
      <c r="N31" s="9">
        <v>6.5045892875520747E-2</v>
      </c>
    </row>
    <row r="32" spans="1:14" ht="36" customHeight="1">
      <c r="A32" s="10" t="s">
        <v>103</v>
      </c>
      <c r="B32" s="11" t="s">
        <v>104</v>
      </c>
      <c r="C32" s="10" t="s">
        <v>24</v>
      </c>
      <c r="D32" s="10" t="s">
        <v>105</v>
      </c>
      <c r="E32" s="12" t="s">
        <v>51</v>
      </c>
      <c r="F32" s="11">
        <v>6</v>
      </c>
      <c r="G32" s="13">
        <v>159.5</v>
      </c>
      <c r="H32" s="13">
        <v>2.8</v>
      </c>
      <c r="I32" s="13">
        <v>196.57</v>
      </c>
      <c r="J32" s="13">
        <v>199.37</v>
      </c>
      <c r="K32" s="13">
        <v>16.8</v>
      </c>
      <c r="L32" s="13">
        <v>1179.42</v>
      </c>
      <c r="M32" s="13">
        <v>1196.22</v>
      </c>
      <c r="N32" s="14">
        <v>1.6262934710479873E-2</v>
      </c>
    </row>
    <row r="33" spans="1:14" ht="24" customHeight="1">
      <c r="A33" s="10" t="s">
        <v>106</v>
      </c>
      <c r="B33" s="11" t="s">
        <v>107</v>
      </c>
      <c r="C33" s="10" t="s">
        <v>49</v>
      </c>
      <c r="D33" s="10" t="s">
        <v>108</v>
      </c>
      <c r="E33" s="12" t="s">
        <v>51</v>
      </c>
      <c r="F33" s="11">
        <v>4</v>
      </c>
      <c r="G33" s="13">
        <v>562.79999999999995</v>
      </c>
      <c r="H33" s="13">
        <v>65.11</v>
      </c>
      <c r="I33" s="13">
        <v>638.39</v>
      </c>
      <c r="J33" s="13">
        <v>703.5</v>
      </c>
      <c r="K33" s="13">
        <v>260.44</v>
      </c>
      <c r="L33" s="13">
        <v>2553.56</v>
      </c>
      <c r="M33" s="13">
        <v>2814</v>
      </c>
      <c r="N33" s="14">
        <v>3.8257091735040681E-2</v>
      </c>
    </row>
    <row r="34" spans="1:14" ht="24" customHeight="1">
      <c r="A34" s="15" t="s">
        <v>109</v>
      </c>
      <c r="B34" s="16" t="s">
        <v>110</v>
      </c>
      <c r="C34" s="15" t="s">
        <v>81</v>
      </c>
      <c r="D34" s="15" t="s">
        <v>111</v>
      </c>
      <c r="E34" s="17" t="s">
        <v>33</v>
      </c>
      <c r="F34" s="16">
        <v>0.5</v>
      </c>
      <c r="G34" s="18">
        <v>600</v>
      </c>
      <c r="H34" s="18">
        <v>0</v>
      </c>
      <c r="I34" s="18">
        <v>750</v>
      </c>
      <c r="J34" s="18">
        <v>750</v>
      </c>
      <c r="K34" s="18">
        <v>0</v>
      </c>
      <c r="L34" s="18">
        <v>375</v>
      </c>
      <c r="M34" s="18">
        <v>375</v>
      </c>
      <c r="N34" s="19">
        <v>5.09822651053314E-3</v>
      </c>
    </row>
    <row r="35" spans="1:14" ht="24" customHeight="1">
      <c r="A35" s="10" t="s">
        <v>112</v>
      </c>
      <c r="B35" s="11" t="s">
        <v>113</v>
      </c>
      <c r="C35" s="10" t="s">
        <v>24</v>
      </c>
      <c r="D35" s="10" t="s">
        <v>114</v>
      </c>
      <c r="E35" s="12" t="s">
        <v>26</v>
      </c>
      <c r="F35" s="11">
        <v>5</v>
      </c>
      <c r="G35" s="13">
        <v>20.22</v>
      </c>
      <c r="H35" s="13">
        <v>19.14</v>
      </c>
      <c r="I35" s="13">
        <v>6.13</v>
      </c>
      <c r="J35" s="13">
        <v>25.27</v>
      </c>
      <c r="K35" s="13">
        <v>95.7</v>
      </c>
      <c r="L35" s="13">
        <v>30.65</v>
      </c>
      <c r="M35" s="13">
        <v>126.35</v>
      </c>
      <c r="N35" s="14">
        <v>1.7177624522822994E-3</v>
      </c>
    </row>
    <row r="36" spans="1:14" ht="24" customHeight="1">
      <c r="A36" s="10" t="s">
        <v>115</v>
      </c>
      <c r="B36" s="11" t="s">
        <v>116</v>
      </c>
      <c r="C36" s="10" t="s">
        <v>24</v>
      </c>
      <c r="D36" s="10" t="s">
        <v>117</v>
      </c>
      <c r="E36" s="12" t="s">
        <v>26</v>
      </c>
      <c r="F36" s="11">
        <v>5</v>
      </c>
      <c r="G36" s="13">
        <v>16.920000000000002</v>
      </c>
      <c r="H36" s="13">
        <v>15.17</v>
      </c>
      <c r="I36" s="13">
        <v>5.98</v>
      </c>
      <c r="J36" s="13">
        <v>21.15</v>
      </c>
      <c r="K36" s="13">
        <v>75.849999999999994</v>
      </c>
      <c r="L36" s="13">
        <v>29.9</v>
      </c>
      <c r="M36" s="13">
        <v>105.75</v>
      </c>
      <c r="N36" s="14">
        <v>1.4376998759703455E-3</v>
      </c>
    </row>
    <row r="37" spans="1:14" ht="24" customHeight="1">
      <c r="A37" s="15" t="s">
        <v>118</v>
      </c>
      <c r="B37" s="16" t="s">
        <v>119</v>
      </c>
      <c r="C37" s="15" t="s">
        <v>24</v>
      </c>
      <c r="D37" s="15" t="s">
        <v>120</v>
      </c>
      <c r="E37" s="17" t="s">
        <v>121</v>
      </c>
      <c r="F37" s="16">
        <v>3</v>
      </c>
      <c r="G37" s="18">
        <v>44.57</v>
      </c>
      <c r="H37" s="18">
        <v>0</v>
      </c>
      <c r="I37" s="18">
        <v>55.71</v>
      </c>
      <c r="J37" s="18">
        <v>55.71</v>
      </c>
      <c r="K37" s="18">
        <v>0</v>
      </c>
      <c r="L37" s="18">
        <v>167.13</v>
      </c>
      <c r="M37" s="18">
        <v>167.13</v>
      </c>
      <c r="N37" s="19">
        <v>2.2721775912144097E-3</v>
      </c>
    </row>
    <row r="38" spans="1:14" s="46" customFormat="1" ht="24" customHeight="1">
      <c r="A38" s="51">
        <v>9</v>
      </c>
      <c r="B38" s="51"/>
      <c r="C38" s="51"/>
      <c r="D38" s="51" t="s">
        <v>198</v>
      </c>
      <c r="E38" s="48"/>
      <c r="F38" s="48"/>
      <c r="G38" s="48"/>
      <c r="H38" s="48"/>
      <c r="I38" s="48"/>
      <c r="J38" s="48"/>
      <c r="K38" s="48"/>
      <c r="L38" s="48"/>
      <c r="M38" s="49">
        <v>34224.550000000003</v>
      </c>
      <c r="N38" s="50" t="s">
        <v>279</v>
      </c>
    </row>
    <row r="39" spans="1:14" s="46" customFormat="1" ht="24" customHeight="1">
      <c r="A39" s="52" t="s">
        <v>287</v>
      </c>
      <c r="B39" s="52" t="s">
        <v>199</v>
      </c>
      <c r="C39" s="52" t="s">
        <v>24</v>
      </c>
      <c r="D39" s="53" t="s">
        <v>200</v>
      </c>
      <c r="E39" s="52" t="s">
        <v>76</v>
      </c>
      <c r="F39" s="52">
        <v>675</v>
      </c>
      <c r="G39" s="54">
        <v>4.04</v>
      </c>
      <c r="H39" s="54">
        <v>1.08</v>
      </c>
      <c r="I39" s="54">
        <v>3.97</v>
      </c>
      <c r="J39" s="54">
        <v>5.05</v>
      </c>
      <c r="K39" s="54">
        <v>729</v>
      </c>
      <c r="L39" s="54">
        <v>2679.75</v>
      </c>
      <c r="M39" s="54">
        <v>3408.75</v>
      </c>
      <c r="N39" s="55">
        <v>9.959955645874087E-2</v>
      </c>
    </row>
    <row r="40" spans="1:14" ht="24" customHeight="1">
      <c r="A40" s="52" t="s">
        <v>288</v>
      </c>
      <c r="B40" s="52" t="s">
        <v>201</v>
      </c>
      <c r="C40" s="52" t="s">
        <v>24</v>
      </c>
      <c r="D40" s="53" t="s">
        <v>202</v>
      </c>
      <c r="E40" s="52" t="s">
        <v>76</v>
      </c>
      <c r="F40" s="52">
        <v>30</v>
      </c>
      <c r="G40" s="54">
        <v>10.93</v>
      </c>
      <c r="H40" s="54">
        <v>0.32</v>
      </c>
      <c r="I40" s="54">
        <v>13.34</v>
      </c>
      <c r="J40" s="54">
        <v>13.66</v>
      </c>
      <c r="K40" s="54">
        <v>9.6</v>
      </c>
      <c r="L40" s="54">
        <v>400.2</v>
      </c>
      <c r="M40" s="54">
        <v>409.8</v>
      </c>
      <c r="N40" s="55">
        <v>1.1973860868879211E-2</v>
      </c>
    </row>
    <row r="41" spans="1:14" ht="24" customHeight="1">
      <c r="A41" s="52" t="s">
        <v>289</v>
      </c>
      <c r="B41" s="52" t="s">
        <v>203</v>
      </c>
      <c r="C41" s="52" t="s">
        <v>24</v>
      </c>
      <c r="D41" s="53" t="s">
        <v>204</v>
      </c>
      <c r="E41" s="52" t="s">
        <v>76</v>
      </c>
      <c r="F41" s="52">
        <v>62</v>
      </c>
      <c r="G41" s="54">
        <v>16.809999999999999</v>
      </c>
      <c r="H41" s="54">
        <v>0.46</v>
      </c>
      <c r="I41" s="54">
        <v>20.55</v>
      </c>
      <c r="J41" s="54">
        <v>21.01</v>
      </c>
      <c r="K41" s="54">
        <v>28.52</v>
      </c>
      <c r="L41" s="54">
        <v>1274.0999999999999</v>
      </c>
      <c r="M41" s="54">
        <v>1302.6199999999999</v>
      </c>
      <c r="N41" s="55">
        <v>3.8060982540310977E-2</v>
      </c>
    </row>
    <row r="42" spans="1:14" ht="25.5">
      <c r="A42" s="52" t="s">
        <v>290</v>
      </c>
      <c r="B42" s="52" t="s">
        <v>205</v>
      </c>
      <c r="C42" s="52" t="s">
        <v>85</v>
      </c>
      <c r="D42" s="53" t="s">
        <v>280</v>
      </c>
      <c r="E42" s="52" t="s">
        <v>76</v>
      </c>
      <c r="F42" s="52">
        <v>24</v>
      </c>
      <c r="G42" s="54">
        <v>9.92</v>
      </c>
      <c r="H42" s="54">
        <v>5.44</v>
      </c>
      <c r="I42" s="54">
        <v>6.96</v>
      </c>
      <c r="J42" s="54">
        <v>12.4</v>
      </c>
      <c r="K42" s="54">
        <v>130.56</v>
      </c>
      <c r="L42" s="54">
        <v>167.04</v>
      </c>
      <c r="M42" s="54">
        <v>297.60000000000002</v>
      </c>
      <c r="N42" s="55">
        <v>8.6955124318654296E-3</v>
      </c>
    </row>
    <row r="43" spans="1:14" ht="25.5">
      <c r="A43" s="52" t="s">
        <v>291</v>
      </c>
      <c r="B43" s="52" t="s">
        <v>206</v>
      </c>
      <c r="C43" s="52" t="s">
        <v>24</v>
      </c>
      <c r="D43" s="53" t="s">
        <v>207</v>
      </c>
      <c r="E43" s="52" t="s">
        <v>51</v>
      </c>
      <c r="F43" s="52">
        <v>2</v>
      </c>
      <c r="G43" s="54">
        <v>51.04</v>
      </c>
      <c r="H43" s="54">
        <v>22.67</v>
      </c>
      <c r="I43" s="54">
        <v>41.13</v>
      </c>
      <c r="J43" s="54">
        <v>63.8</v>
      </c>
      <c r="K43" s="54">
        <v>45.34</v>
      </c>
      <c r="L43" s="54">
        <v>82.26</v>
      </c>
      <c r="M43" s="54">
        <v>127.6</v>
      </c>
      <c r="N43" s="55">
        <v>3.7283178303293982E-3</v>
      </c>
    </row>
    <row r="44" spans="1:14" ht="25.5">
      <c r="A44" s="52" t="s">
        <v>292</v>
      </c>
      <c r="B44" s="52" t="s">
        <v>208</v>
      </c>
      <c r="C44" s="52" t="s">
        <v>24</v>
      </c>
      <c r="D44" s="53" t="s">
        <v>209</v>
      </c>
      <c r="E44" s="52" t="s">
        <v>51</v>
      </c>
      <c r="F44" s="52">
        <v>4</v>
      </c>
      <c r="G44" s="54">
        <v>37.380000000000003</v>
      </c>
      <c r="H44" s="54">
        <v>20.52</v>
      </c>
      <c r="I44" s="54">
        <v>26.2</v>
      </c>
      <c r="J44" s="54">
        <v>46.72</v>
      </c>
      <c r="K44" s="54">
        <v>82.08</v>
      </c>
      <c r="L44" s="54">
        <v>104.8</v>
      </c>
      <c r="M44" s="54">
        <v>186.88</v>
      </c>
      <c r="N44" s="55">
        <v>5.4604078066767857E-3</v>
      </c>
    </row>
    <row r="45" spans="1:14" ht="48" customHeight="1">
      <c r="A45" s="52" t="s">
        <v>293</v>
      </c>
      <c r="B45" s="52" t="s">
        <v>210</v>
      </c>
      <c r="C45" s="52" t="s">
        <v>24</v>
      </c>
      <c r="D45" s="53" t="s">
        <v>211</v>
      </c>
      <c r="E45" s="52" t="s">
        <v>51</v>
      </c>
      <c r="F45" s="52">
        <v>38</v>
      </c>
      <c r="G45" s="54">
        <v>30.04</v>
      </c>
      <c r="H45" s="54">
        <v>13.66</v>
      </c>
      <c r="I45" s="54">
        <v>23.89</v>
      </c>
      <c r="J45" s="54">
        <v>37.549999999999997</v>
      </c>
      <c r="K45" s="54">
        <v>519.08000000000004</v>
      </c>
      <c r="L45" s="54">
        <v>907.82</v>
      </c>
      <c r="M45" s="54">
        <v>1426.9</v>
      </c>
      <c r="N45" s="55">
        <v>4.1692293981951553E-2</v>
      </c>
    </row>
    <row r="46" spans="1:14" ht="24" customHeight="1">
      <c r="A46" s="52" t="s">
        <v>294</v>
      </c>
      <c r="B46" s="52" t="s">
        <v>212</v>
      </c>
      <c r="C46" s="52" t="s">
        <v>24</v>
      </c>
      <c r="D46" s="53" t="s">
        <v>213</v>
      </c>
      <c r="E46" s="52" t="s">
        <v>51</v>
      </c>
      <c r="F46" s="52">
        <v>2</v>
      </c>
      <c r="G46" s="54">
        <v>27.2</v>
      </c>
      <c r="H46" s="54">
        <v>11</v>
      </c>
      <c r="I46" s="54">
        <v>23</v>
      </c>
      <c r="J46" s="54">
        <v>34</v>
      </c>
      <c r="K46" s="54">
        <v>22</v>
      </c>
      <c r="L46" s="54">
        <v>46</v>
      </c>
      <c r="M46" s="54">
        <v>68</v>
      </c>
      <c r="N46" s="55">
        <v>1.9868778406144129E-3</v>
      </c>
    </row>
    <row r="47" spans="1:14" ht="24" customHeight="1">
      <c r="A47" s="52" t="s">
        <v>295</v>
      </c>
      <c r="B47" s="52" t="s">
        <v>214</v>
      </c>
      <c r="C47" s="52" t="s">
        <v>215</v>
      </c>
      <c r="D47" s="53" t="s">
        <v>281</v>
      </c>
      <c r="E47" s="52" t="s">
        <v>216</v>
      </c>
      <c r="F47" s="52">
        <v>1</v>
      </c>
      <c r="G47" s="54">
        <v>17.52</v>
      </c>
      <c r="H47" s="54">
        <v>8.7899999999999991</v>
      </c>
      <c r="I47" s="54">
        <v>13.11</v>
      </c>
      <c r="J47" s="54">
        <v>21.9</v>
      </c>
      <c r="K47" s="54">
        <v>8.7899999999999991</v>
      </c>
      <c r="L47" s="54">
        <v>13.11</v>
      </c>
      <c r="M47" s="54">
        <v>21.9</v>
      </c>
      <c r="N47" s="55">
        <v>6.3989153984493586E-4</v>
      </c>
    </row>
    <row r="48" spans="1:14" ht="24" customHeight="1">
      <c r="A48" s="52" t="s">
        <v>296</v>
      </c>
      <c r="B48" s="52" t="s">
        <v>217</v>
      </c>
      <c r="C48" s="52" t="s">
        <v>24</v>
      </c>
      <c r="D48" s="53" t="s">
        <v>218</v>
      </c>
      <c r="E48" s="52" t="s">
        <v>51</v>
      </c>
      <c r="F48" s="52">
        <v>52</v>
      </c>
      <c r="G48" s="54">
        <v>37.020000000000003</v>
      </c>
      <c r="H48" s="54">
        <v>18.100000000000001</v>
      </c>
      <c r="I48" s="54">
        <v>28.17</v>
      </c>
      <c r="J48" s="54">
        <v>46.27</v>
      </c>
      <c r="K48" s="54">
        <v>941.2</v>
      </c>
      <c r="L48" s="54">
        <v>1464.84</v>
      </c>
      <c r="M48" s="54">
        <v>2406.04</v>
      </c>
      <c r="N48" s="55">
        <v>7.0301581759292672E-2</v>
      </c>
    </row>
    <row r="49" spans="1:14" ht="25.5">
      <c r="A49" s="52" t="s">
        <v>297</v>
      </c>
      <c r="B49" s="52" t="s">
        <v>219</v>
      </c>
      <c r="C49" s="52" t="s">
        <v>24</v>
      </c>
      <c r="D49" s="53" t="s">
        <v>220</v>
      </c>
      <c r="E49" s="52" t="s">
        <v>51</v>
      </c>
      <c r="F49" s="52">
        <v>4</v>
      </c>
      <c r="G49" s="54">
        <v>44.45</v>
      </c>
      <c r="H49" s="54">
        <v>15.56</v>
      </c>
      <c r="I49" s="54">
        <v>40</v>
      </c>
      <c r="J49" s="54">
        <v>55.56</v>
      </c>
      <c r="K49" s="54">
        <v>62.24</v>
      </c>
      <c r="L49" s="54">
        <v>160</v>
      </c>
      <c r="M49" s="54">
        <v>222.24</v>
      </c>
      <c r="N49" s="55">
        <v>6.4935842837962809E-3</v>
      </c>
    </row>
    <row r="50" spans="1:14" ht="24" customHeight="1">
      <c r="A50" s="52" t="s">
        <v>298</v>
      </c>
      <c r="B50" s="52" t="s">
        <v>221</v>
      </c>
      <c r="C50" s="52" t="s">
        <v>24</v>
      </c>
      <c r="D50" s="53" t="s">
        <v>222</v>
      </c>
      <c r="E50" s="52" t="s">
        <v>76</v>
      </c>
      <c r="F50" s="52">
        <v>15</v>
      </c>
      <c r="G50" s="54">
        <v>77.42</v>
      </c>
      <c r="H50" s="54">
        <v>13.31</v>
      </c>
      <c r="I50" s="54">
        <v>83.46</v>
      </c>
      <c r="J50" s="54">
        <v>96.77</v>
      </c>
      <c r="K50" s="54">
        <v>199.65</v>
      </c>
      <c r="L50" s="54">
        <v>1251.9000000000001</v>
      </c>
      <c r="M50" s="54">
        <v>1451.55</v>
      </c>
      <c r="N50" s="55">
        <v>4.2412537199174274E-2</v>
      </c>
    </row>
    <row r="51" spans="1:14" ht="48" customHeight="1">
      <c r="A51" s="52" t="s">
        <v>299</v>
      </c>
      <c r="B51" s="52" t="s">
        <v>223</v>
      </c>
      <c r="C51" s="52" t="s">
        <v>24</v>
      </c>
      <c r="D51" s="53" t="s">
        <v>224</v>
      </c>
      <c r="E51" s="52" t="s">
        <v>76</v>
      </c>
      <c r="F51" s="52">
        <v>60</v>
      </c>
      <c r="G51" s="54">
        <v>37.85</v>
      </c>
      <c r="H51" s="54">
        <v>10.79</v>
      </c>
      <c r="I51" s="54">
        <v>36.520000000000003</v>
      </c>
      <c r="J51" s="54">
        <v>47.31</v>
      </c>
      <c r="K51" s="54">
        <v>647.4</v>
      </c>
      <c r="L51" s="54">
        <v>2191.1999999999998</v>
      </c>
      <c r="M51" s="54">
        <v>2838.6</v>
      </c>
      <c r="N51" s="55">
        <v>8.2940462328942241E-2</v>
      </c>
    </row>
    <row r="52" spans="1:14" ht="24" customHeight="1">
      <c r="A52" s="52" t="s">
        <v>300</v>
      </c>
      <c r="B52" s="52" t="s">
        <v>225</v>
      </c>
      <c r="C52" s="52" t="s">
        <v>81</v>
      </c>
      <c r="D52" s="53" t="s">
        <v>282</v>
      </c>
      <c r="E52" s="52" t="s">
        <v>226</v>
      </c>
      <c r="F52" s="52">
        <v>66</v>
      </c>
      <c r="G52" s="54">
        <v>89.03</v>
      </c>
      <c r="H52" s="54">
        <v>23.96</v>
      </c>
      <c r="I52" s="54">
        <v>87.32</v>
      </c>
      <c r="J52" s="54">
        <v>111.28</v>
      </c>
      <c r="K52" s="54">
        <v>1581.36</v>
      </c>
      <c r="L52" s="54">
        <v>5763.12</v>
      </c>
      <c r="M52" s="54">
        <v>7344.48</v>
      </c>
      <c r="N52" s="55">
        <v>0.21459683180640798</v>
      </c>
    </row>
    <row r="53" spans="1:14" ht="36" customHeight="1">
      <c r="A53" s="52" t="s">
        <v>301</v>
      </c>
      <c r="B53" s="52" t="s">
        <v>227</v>
      </c>
      <c r="C53" s="52" t="s">
        <v>24</v>
      </c>
      <c r="D53" s="53" t="s">
        <v>228</v>
      </c>
      <c r="E53" s="52" t="s">
        <v>51</v>
      </c>
      <c r="F53" s="52">
        <v>10</v>
      </c>
      <c r="G53" s="54">
        <v>18.7</v>
      </c>
      <c r="H53" s="54">
        <v>1.37</v>
      </c>
      <c r="I53" s="54">
        <v>22</v>
      </c>
      <c r="J53" s="54">
        <v>23.37</v>
      </c>
      <c r="K53" s="54">
        <v>13.7</v>
      </c>
      <c r="L53" s="54">
        <v>220</v>
      </c>
      <c r="M53" s="54">
        <v>233.7</v>
      </c>
      <c r="N53" s="55">
        <v>6.8284316375233564E-3</v>
      </c>
    </row>
    <row r="54" spans="1:14" ht="24" customHeight="1">
      <c r="A54" s="52" t="s">
        <v>302</v>
      </c>
      <c r="B54" s="52" t="s">
        <v>229</v>
      </c>
      <c r="C54" s="52" t="s">
        <v>81</v>
      </c>
      <c r="D54" s="53" t="s">
        <v>283</v>
      </c>
      <c r="E54" s="52" t="s">
        <v>100</v>
      </c>
      <c r="F54" s="52">
        <v>15</v>
      </c>
      <c r="G54" s="54">
        <v>506.14</v>
      </c>
      <c r="H54" s="54">
        <v>36.46</v>
      </c>
      <c r="I54" s="54">
        <v>596.21</v>
      </c>
      <c r="J54" s="54">
        <v>632.66999999999996</v>
      </c>
      <c r="K54" s="54">
        <v>546.9</v>
      </c>
      <c r="L54" s="54">
        <v>8943.15</v>
      </c>
      <c r="M54" s="54">
        <v>9490.0499999999993</v>
      </c>
      <c r="N54" s="55">
        <v>0.27728779487239424</v>
      </c>
    </row>
    <row r="55" spans="1:14" ht="24" customHeight="1">
      <c r="A55" s="52" t="s">
        <v>303</v>
      </c>
      <c r="B55" s="52" t="s">
        <v>230</v>
      </c>
      <c r="C55" s="52" t="s">
        <v>24</v>
      </c>
      <c r="D55" s="53" t="s">
        <v>231</v>
      </c>
      <c r="E55" s="52" t="s">
        <v>51</v>
      </c>
      <c r="F55" s="52">
        <v>2</v>
      </c>
      <c r="G55" s="54">
        <v>89.84</v>
      </c>
      <c r="H55" s="54">
        <v>20.68</v>
      </c>
      <c r="I55" s="54">
        <v>91.62</v>
      </c>
      <c r="J55" s="54">
        <v>112.3</v>
      </c>
      <c r="K55" s="54">
        <v>41.36</v>
      </c>
      <c r="L55" s="54">
        <v>183.24</v>
      </c>
      <c r="M55" s="54">
        <v>224.6</v>
      </c>
      <c r="N55" s="55">
        <v>6.5625406323823101E-3</v>
      </c>
    </row>
    <row r="56" spans="1:14" ht="24" customHeight="1">
      <c r="A56" s="52" t="s">
        <v>304</v>
      </c>
      <c r="B56" s="52" t="s">
        <v>232</v>
      </c>
      <c r="C56" s="52" t="s">
        <v>24</v>
      </c>
      <c r="D56" s="53" t="s">
        <v>233</v>
      </c>
      <c r="E56" s="52" t="s">
        <v>51</v>
      </c>
      <c r="F56" s="52">
        <v>20</v>
      </c>
      <c r="G56" s="54">
        <v>12.69</v>
      </c>
      <c r="H56" s="54">
        <v>2.4</v>
      </c>
      <c r="I56" s="54">
        <v>13.46</v>
      </c>
      <c r="J56" s="54">
        <v>15.86</v>
      </c>
      <c r="K56" s="54">
        <v>48</v>
      </c>
      <c r="L56" s="54">
        <v>269.2</v>
      </c>
      <c r="M56" s="54">
        <v>317.2</v>
      </c>
      <c r="N56" s="55">
        <v>9.2682007506307614E-3</v>
      </c>
    </row>
    <row r="57" spans="1:14" ht="24" customHeight="1">
      <c r="A57" s="52" t="s">
        <v>305</v>
      </c>
      <c r="B57" s="52" t="s">
        <v>234</v>
      </c>
      <c r="C57" s="52" t="s">
        <v>24</v>
      </c>
      <c r="D57" s="53" t="s">
        <v>235</v>
      </c>
      <c r="E57" s="52" t="s">
        <v>51</v>
      </c>
      <c r="F57" s="52">
        <v>1</v>
      </c>
      <c r="G57" s="54">
        <v>20</v>
      </c>
      <c r="H57" s="54">
        <v>4.91</v>
      </c>
      <c r="I57" s="54">
        <v>20.09</v>
      </c>
      <c r="J57" s="54">
        <v>25</v>
      </c>
      <c r="K57" s="54">
        <v>4.91</v>
      </c>
      <c r="L57" s="54">
        <v>20.09</v>
      </c>
      <c r="M57" s="54">
        <v>25</v>
      </c>
      <c r="N57" s="55">
        <v>7.3046979434353407E-4</v>
      </c>
    </row>
    <row r="58" spans="1:14" ht="24" customHeight="1">
      <c r="A58" s="52" t="s">
        <v>306</v>
      </c>
      <c r="B58" s="52" t="s">
        <v>236</v>
      </c>
      <c r="C58" s="52" t="s">
        <v>81</v>
      </c>
      <c r="D58" s="53" t="s">
        <v>284</v>
      </c>
      <c r="E58" s="52" t="s">
        <v>51</v>
      </c>
      <c r="F58" s="52">
        <v>2</v>
      </c>
      <c r="G58" s="54">
        <v>179.13</v>
      </c>
      <c r="H58" s="54">
        <v>10.93</v>
      </c>
      <c r="I58" s="54">
        <v>212.98</v>
      </c>
      <c r="J58" s="54">
        <v>223.91</v>
      </c>
      <c r="K58" s="54">
        <v>21.86</v>
      </c>
      <c r="L58" s="54">
        <v>425.96</v>
      </c>
      <c r="M58" s="54">
        <v>447.82</v>
      </c>
      <c r="N58" s="55">
        <v>1.3084759332116858E-2</v>
      </c>
    </row>
    <row r="59" spans="1:14" ht="63.75">
      <c r="A59" s="52" t="s">
        <v>307</v>
      </c>
      <c r="B59" s="52" t="s">
        <v>237</v>
      </c>
      <c r="C59" s="52" t="s">
        <v>81</v>
      </c>
      <c r="D59" s="53" t="s">
        <v>285</v>
      </c>
      <c r="E59" s="52" t="s">
        <v>238</v>
      </c>
      <c r="F59" s="52">
        <v>2</v>
      </c>
      <c r="G59" s="54">
        <v>672.22</v>
      </c>
      <c r="H59" s="54">
        <v>91.14</v>
      </c>
      <c r="I59" s="54">
        <v>749.13</v>
      </c>
      <c r="J59" s="54">
        <v>840.27</v>
      </c>
      <c r="K59" s="54">
        <v>182.28</v>
      </c>
      <c r="L59" s="54">
        <v>1498.26</v>
      </c>
      <c r="M59" s="54">
        <v>1680.54</v>
      </c>
      <c r="N59" s="55">
        <v>4.9103348327443314E-2</v>
      </c>
    </row>
    <row r="60" spans="1:14" ht="102">
      <c r="A60" s="52" t="s">
        <v>308</v>
      </c>
      <c r="B60" s="52" t="s">
        <v>239</v>
      </c>
      <c r="C60" s="52" t="s">
        <v>81</v>
      </c>
      <c r="D60" s="53" t="s">
        <v>286</v>
      </c>
      <c r="E60" s="52" t="s">
        <v>26</v>
      </c>
      <c r="F60" s="52">
        <v>6</v>
      </c>
      <c r="G60" s="54">
        <v>39.03</v>
      </c>
      <c r="H60" s="54">
        <v>36.46</v>
      </c>
      <c r="I60" s="54">
        <v>12.32</v>
      </c>
      <c r="J60" s="54">
        <v>48.78</v>
      </c>
      <c r="K60" s="54">
        <v>218.76</v>
      </c>
      <c r="L60" s="54">
        <v>73.92</v>
      </c>
      <c r="M60" s="54">
        <v>292.68</v>
      </c>
      <c r="N60" s="55">
        <v>8.5517559763386222E-3</v>
      </c>
    </row>
    <row r="61" spans="1:14">
      <c r="A61" s="6" t="s">
        <v>122</v>
      </c>
      <c r="B61" s="6"/>
      <c r="C61" s="6"/>
      <c r="D61" s="6" t="s">
        <v>123</v>
      </c>
      <c r="E61" s="6"/>
      <c r="F61" s="7"/>
      <c r="G61" s="6"/>
      <c r="H61" s="6"/>
      <c r="I61" s="6"/>
      <c r="J61" s="6"/>
      <c r="K61" s="6"/>
      <c r="L61" s="6"/>
      <c r="M61" s="8">
        <v>26872.78</v>
      </c>
      <c r="N61" s="9">
        <v>0.36534271842059934</v>
      </c>
    </row>
    <row r="62" spans="1:14">
      <c r="A62" s="6" t="s">
        <v>124</v>
      </c>
      <c r="B62" s="6"/>
      <c r="C62" s="6"/>
      <c r="D62" s="6" t="s">
        <v>125</v>
      </c>
      <c r="E62" s="6"/>
      <c r="F62" s="7"/>
      <c r="G62" s="6"/>
      <c r="H62" s="6"/>
      <c r="I62" s="6"/>
      <c r="J62" s="6"/>
      <c r="K62" s="6"/>
      <c r="L62" s="6"/>
      <c r="M62" s="8">
        <v>786.52</v>
      </c>
      <c r="N62" s="9">
        <v>1.0692952306838734E-2</v>
      </c>
    </row>
    <row r="63" spans="1:14" ht="24" customHeight="1">
      <c r="A63" s="10" t="s">
        <v>126</v>
      </c>
      <c r="B63" s="11" t="s">
        <v>127</v>
      </c>
      <c r="C63" s="10" t="s">
        <v>24</v>
      </c>
      <c r="D63" s="10" t="s">
        <v>128</v>
      </c>
      <c r="E63" s="12" t="s">
        <v>33</v>
      </c>
      <c r="F63" s="11">
        <v>73</v>
      </c>
      <c r="G63" s="13">
        <v>3.41</v>
      </c>
      <c r="H63" s="13">
        <v>2.31</v>
      </c>
      <c r="I63" s="13">
        <v>1.95</v>
      </c>
      <c r="J63" s="13">
        <v>4.26</v>
      </c>
      <c r="K63" s="13">
        <v>168.63</v>
      </c>
      <c r="L63" s="13">
        <v>142.35</v>
      </c>
      <c r="M63" s="13">
        <v>310.98</v>
      </c>
      <c r="N63" s="14">
        <v>4.2278572806549218E-3</v>
      </c>
    </row>
    <row r="64" spans="1:14" ht="24" customHeight="1">
      <c r="A64" s="10" t="s">
        <v>129</v>
      </c>
      <c r="B64" s="11" t="s">
        <v>130</v>
      </c>
      <c r="C64" s="10" t="s">
        <v>24</v>
      </c>
      <c r="D64" s="10" t="s">
        <v>131</v>
      </c>
      <c r="E64" s="12" t="s">
        <v>33</v>
      </c>
      <c r="F64" s="11">
        <v>2</v>
      </c>
      <c r="G64" s="13">
        <v>65.5</v>
      </c>
      <c r="H64" s="13">
        <v>24.42</v>
      </c>
      <c r="I64" s="13">
        <v>57.45</v>
      </c>
      <c r="J64" s="13">
        <v>81.87</v>
      </c>
      <c r="K64" s="13">
        <v>48.84</v>
      </c>
      <c r="L64" s="13">
        <v>114.9</v>
      </c>
      <c r="M64" s="13">
        <v>163.74</v>
      </c>
      <c r="N64" s="14">
        <v>2.2260896235591901E-3</v>
      </c>
    </row>
    <row r="65" spans="1:16" ht="24" customHeight="1">
      <c r="A65" s="10" t="s">
        <v>132</v>
      </c>
      <c r="B65" s="11" t="s">
        <v>133</v>
      </c>
      <c r="C65" s="10" t="s">
        <v>24</v>
      </c>
      <c r="D65" s="10" t="s">
        <v>134</v>
      </c>
      <c r="E65" s="12" t="s">
        <v>33</v>
      </c>
      <c r="F65" s="11">
        <v>10</v>
      </c>
      <c r="G65" s="13">
        <v>21.3</v>
      </c>
      <c r="H65" s="13">
        <v>12.27</v>
      </c>
      <c r="I65" s="13">
        <v>14.35</v>
      </c>
      <c r="J65" s="13">
        <v>26.62</v>
      </c>
      <c r="K65" s="13">
        <v>122.7</v>
      </c>
      <c r="L65" s="13">
        <v>143.5</v>
      </c>
      <c r="M65" s="13">
        <v>266.2</v>
      </c>
      <c r="N65" s="14">
        <v>3.6190610589437915E-3</v>
      </c>
    </row>
    <row r="66" spans="1:16" ht="38.25">
      <c r="A66" s="10" t="s">
        <v>135</v>
      </c>
      <c r="B66" s="11" t="s">
        <v>136</v>
      </c>
      <c r="C66" s="10" t="s">
        <v>24</v>
      </c>
      <c r="D66" s="10" t="s">
        <v>137</v>
      </c>
      <c r="E66" s="12" t="s">
        <v>33</v>
      </c>
      <c r="F66" s="11">
        <v>10</v>
      </c>
      <c r="G66" s="13">
        <v>3.65</v>
      </c>
      <c r="H66" s="13">
        <v>1.8</v>
      </c>
      <c r="I66" s="13">
        <v>2.76</v>
      </c>
      <c r="J66" s="13">
        <v>4.5599999999999996</v>
      </c>
      <c r="K66" s="13">
        <v>18</v>
      </c>
      <c r="L66" s="13">
        <v>27.6</v>
      </c>
      <c r="M66" s="13">
        <v>45.6</v>
      </c>
      <c r="N66" s="14">
        <v>6.1994434368082977E-4</v>
      </c>
    </row>
    <row r="67" spans="1:16">
      <c r="A67" s="6" t="s">
        <v>138</v>
      </c>
      <c r="B67" s="6"/>
      <c r="C67" s="6"/>
      <c r="D67" s="6" t="s">
        <v>139</v>
      </c>
      <c r="E67" s="6"/>
      <c r="F67" s="7"/>
      <c r="G67" s="6"/>
      <c r="H67" s="6"/>
      <c r="I67" s="6"/>
      <c r="J67" s="6"/>
      <c r="K67" s="6"/>
      <c r="L67" s="6"/>
      <c r="M67" s="8">
        <v>10849.1</v>
      </c>
      <c r="N67" s="9">
        <v>0.1474964512944669</v>
      </c>
    </row>
    <row r="68" spans="1:16">
      <c r="A68" s="10" t="s">
        <v>140</v>
      </c>
      <c r="B68" s="11" t="s">
        <v>141</v>
      </c>
      <c r="C68" s="10" t="s">
        <v>85</v>
      </c>
      <c r="D68" s="10" t="s">
        <v>142</v>
      </c>
      <c r="E68" s="12" t="s">
        <v>33</v>
      </c>
      <c r="F68" s="11">
        <v>89</v>
      </c>
      <c r="G68" s="13">
        <v>97.52</v>
      </c>
      <c r="H68" s="13">
        <v>0</v>
      </c>
      <c r="I68" s="13">
        <v>121.9</v>
      </c>
      <c r="J68" s="13">
        <v>121.9</v>
      </c>
      <c r="K68" s="13">
        <v>0</v>
      </c>
      <c r="L68" s="13">
        <v>10849.1</v>
      </c>
      <c r="M68" s="13">
        <v>10849.1</v>
      </c>
      <c r="N68" s="14">
        <v>0.1474964512944669</v>
      </c>
    </row>
    <row r="69" spans="1:16">
      <c r="A69" s="6" t="s">
        <v>143</v>
      </c>
      <c r="B69" s="6"/>
      <c r="C69" s="6"/>
      <c r="D69" s="6" t="s">
        <v>144</v>
      </c>
      <c r="E69" s="6"/>
      <c r="F69" s="7"/>
      <c r="G69" s="6"/>
      <c r="H69" s="6"/>
      <c r="I69" s="6"/>
      <c r="J69" s="6"/>
      <c r="K69" s="6"/>
      <c r="L69" s="6"/>
      <c r="M69" s="8">
        <v>15055.24</v>
      </c>
      <c r="N69" s="9">
        <v>0.20468006317450385</v>
      </c>
    </row>
    <row r="70" spans="1:16" ht="38.25">
      <c r="A70" s="10" t="s">
        <v>145</v>
      </c>
      <c r="B70" s="11" t="s">
        <v>146</v>
      </c>
      <c r="C70" s="10" t="s">
        <v>24</v>
      </c>
      <c r="D70" s="10" t="s">
        <v>147</v>
      </c>
      <c r="E70" s="12" t="s">
        <v>33</v>
      </c>
      <c r="F70" s="11">
        <v>89</v>
      </c>
      <c r="G70" s="13">
        <v>135.33000000000001</v>
      </c>
      <c r="H70" s="13">
        <v>11.46</v>
      </c>
      <c r="I70" s="13">
        <v>157.69999999999999</v>
      </c>
      <c r="J70" s="13">
        <v>169.16</v>
      </c>
      <c r="K70" s="13">
        <v>1019.94</v>
      </c>
      <c r="L70" s="13">
        <v>14035.3</v>
      </c>
      <c r="M70" s="13">
        <v>15055.24</v>
      </c>
      <c r="N70" s="14">
        <v>0.20468006317450385</v>
      </c>
      <c r="P70" s="26"/>
    </row>
    <row r="71" spans="1:16">
      <c r="A71" s="6" t="s">
        <v>148</v>
      </c>
      <c r="B71" s="6"/>
      <c r="C71" s="6"/>
      <c r="D71" s="6" t="s">
        <v>149</v>
      </c>
      <c r="E71" s="6"/>
      <c r="F71" s="7"/>
      <c r="G71" s="6"/>
      <c r="H71" s="6"/>
      <c r="I71" s="6"/>
      <c r="J71" s="6"/>
      <c r="K71" s="6"/>
      <c r="L71" s="6"/>
      <c r="M71" s="8">
        <v>181.92</v>
      </c>
      <c r="N71" s="9">
        <v>2.4732516447898366E-3</v>
      </c>
      <c r="P71" s="26"/>
    </row>
    <row r="72" spans="1:16" ht="38.25">
      <c r="A72" s="10" t="s">
        <v>150</v>
      </c>
      <c r="B72" s="11" t="s">
        <v>151</v>
      </c>
      <c r="C72" s="10" t="s">
        <v>81</v>
      </c>
      <c r="D72" s="10" t="s">
        <v>152</v>
      </c>
      <c r="E72" s="12" t="s">
        <v>153</v>
      </c>
      <c r="F72" s="11">
        <v>2</v>
      </c>
      <c r="G72" s="13">
        <v>72.77</v>
      </c>
      <c r="H72" s="13">
        <v>23.34</v>
      </c>
      <c r="I72" s="13">
        <v>67.62</v>
      </c>
      <c r="J72" s="13">
        <v>90.96</v>
      </c>
      <c r="K72" s="13">
        <v>46.68</v>
      </c>
      <c r="L72" s="13">
        <v>135.24</v>
      </c>
      <c r="M72" s="13">
        <v>181.92</v>
      </c>
      <c r="N72" s="14">
        <v>2.4732516447898366E-3</v>
      </c>
      <c r="P72" s="26"/>
    </row>
    <row r="73" spans="1:16">
      <c r="A73" s="6" t="s">
        <v>154</v>
      </c>
      <c r="B73" s="6"/>
      <c r="C73" s="6"/>
      <c r="D73" s="6" t="s">
        <v>155</v>
      </c>
      <c r="E73" s="6"/>
      <c r="F73" s="7"/>
      <c r="G73" s="6"/>
      <c r="H73" s="6"/>
      <c r="I73" s="6"/>
      <c r="J73" s="6"/>
      <c r="K73" s="6"/>
      <c r="L73" s="6"/>
      <c r="M73" s="8">
        <v>332.5</v>
      </c>
      <c r="N73" s="9">
        <v>4.5204275060060509E-3</v>
      </c>
      <c r="P73" s="26"/>
    </row>
    <row r="74" spans="1:16" ht="25.5">
      <c r="A74" s="10" t="s">
        <v>156</v>
      </c>
      <c r="B74" s="11" t="s">
        <v>157</v>
      </c>
      <c r="C74" s="10" t="s">
        <v>24</v>
      </c>
      <c r="D74" s="10" t="s">
        <v>158</v>
      </c>
      <c r="E74" s="12" t="s">
        <v>33</v>
      </c>
      <c r="F74" s="11">
        <v>1</v>
      </c>
      <c r="G74" s="13">
        <v>266</v>
      </c>
      <c r="H74" s="13">
        <v>15.12</v>
      </c>
      <c r="I74" s="13">
        <v>317.38</v>
      </c>
      <c r="J74" s="13">
        <v>332.5</v>
      </c>
      <c r="K74" s="13">
        <v>15.12</v>
      </c>
      <c r="L74" s="13">
        <v>317.38</v>
      </c>
      <c r="M74" s="13">
        <v>332.5</v>
      </c>
      <c r="N74" s="14">
        <v>4.5204275060060509E-3</v>
      </c>
      <c r="P74" s="26"/>
    </row>
    <row r="75" spans="1:16">
      <c r="A75" s="6" t="s">
        <v>159</v>
      </c>
      <c r="B75" s="6"/>
      <c r="C75" s="6"/>
      <c r="D75" s="6" t="s">
        <v>160</v>
      </c>
      <c r="E75" s="6"/>
      <c r="F75" s="7"/>
      <c r="G75" s="6"/>
      <c r="H75" s="6"/>
      <c r="I75" s="6"/>
      <c r="J75" s="6"/>
      <c r="K75" s="6"/>
      <c r="L75" s="6"/>
      <c r="M75" s="8">
        <v>11374.05</v>
      </c>
      <c r="N75" s="9">
        <v>0.15463328864567855</v>
      </c>
      <c r="P75" s="26"/>
    </row>
    <row r="76" spans="1:16">
      <c r="A76" s="6" t="s">
        <v>161</v>
      </c>
      <c r="B76" s="6"/>
      <c r="C76" s="6"/>
      <c r="D76" s="6" t="s">
        <v>162</v>
      </c>
      <c r="E76" s="6"/>
      <c r="F76" s="7"/>
      <c r="G76" s="6"/>
      <c r="H76" s="6"/>
      <c r="I76" s="6"/>
      <c r="J76" s="6"/>
      <c r="K76" s="6"/>
      <c r="L76" s="6"/>
      <c r="M76" s="8">
        <v>11374.05</v>
      </c>
      <c r="N76" s="9">
        <v>0.15463328864567855</v>
      </c>
      <c r="P76" s="26"/>
    </row>
    <row r="77" spans="1:16" ht="25.5">
      <c r="A77" s="10" t="s">
        <v>163</v>
      </c>
      <c r="B77" s="11" t="s">
        <v>164</v>
      </c>
      <c r="C77" s="10" t="s">
        <v>24</v>
      </c>
      <c r="D77" s="10" t="s">
        <v>165</v>
      </c>
      <c r="E77" s="12" t="s">
        <v>33</v>
      </c>
      <c r="F77" s="11">
        <v>93</v>
      </c>
      <c r="G77" s="13">
        <v>2.39</v>
      </c>
      <c r="H77" s="13">
        <v>0.94</v>
      </c>
      <c r="I77" s="13">
        <v>2.04</v>
      </c>
      <c r="J77" s="13">
        <v>2.98</v>
      </c>
      <c r="K77" s="13">
        <v>87.42</v>
      </c>
      <c r="L77" s="13">
        <v>189.72</v>
      </c>
      <c r="M77" s="13">
        <v>277.14</v>
      </c>
      <c r="N77" s="14">
        <v>3.7677933203444118E-3</v>
      </c>
      <c r="P77" s="26"/>
    </row>
    <row r="78" spans="1:16">
      <c r="A78" s="10" t="s">
        <v>163</v>
      </c>
      <c r="B78" s="11" t="s">
        <v>166</v>
      </c>
      <c r="C78" s="10" t="s">
        <v>45</v>
      </c>
      <c r="D78" s="10" t="s">
        <v>167</v>
      </c>
      <c r="E78" s="12" t="s">
        <v>33</v>
      </c>
      <c r="F78" s="11">
        <v>93</v>
      </c>
      <c r="G78" s="13">
        <v>3.02</v>
      </c>
      <c r="H78" s="13">
        <v>2.65</v>
      </c>
      <c r="I78" s="13">
        <v>1.1200000000000001</v>
      </c>
      <c r="J78" s="13">
        <v>3.77</v>
      </c>
      <c r="K78" s="13">
        <v>246.45</v>
      </c>
      <c r="L78" s="13">
        <v>104.16</v>
      </c>
      <c r="M78" s="13">
        <v>350.61</v>
      </c>
      <c r="N78" s="14">
        <v>4.7666378582880645E-3</v>
      </c>
      <c r="P78" s="26"/>
    </row>
    <row r="79" spans="1:16">
      <c r="A79" s="10" t="s">
        <v>168</v>
      </c>
      <c r="B79" s="11" t="s">
        <v>169</v>
      </c>
      <c r="C79" s="10" t="s">
        <v>24</v>
      </c>
      <c r="D79" s="10" t="s">
        <v>170</v>
      </c>
      <c r="E79" s="12" t="s">
        <v>33</v>
      </c>
      <c r="F79" s="11">
        <v>93</v>
      </c>
      <c r="G79" s="13">
        <v>53.97</v>
      </c>
      <c r="H79" s="13">
        <v>12.97</v>
      </c>
      <c r="I79" s="13">
        <v>54.49</v>
      </c>
      <c r="J79" s="13">
        <v>67.459999999999994</v>
      </c>
      <c r="K79" s="13">
        <v>1206.21</v>
      </c>
      <c r="L79" s="13">
        <v>5067.57</v>
      </c>
      <c r="M79" s="13">
        <v>6273.78</v>
      </c>
      <c r="N79" s="14">
        <v>8.5293737379340276E-2</v>
      </c>
      <c r="P79" s="26"/>
    </row>
    <row r="80" spans="1:16" ht="38.25">
      <c r="A80" s="10" t="s">
        <v>171</v>
      </c>
      <c r="B80" s="11" t="s">
        <v>172</v>
      </c>
      <c r="C80" s="10" t="s">
        <v>24</v>
      </c>
      <c r="D80" s="10" t="s">
        <v>173</v>
      </c>
      <c r="E80" s="12" t="s">
        <v>33</v>
      </c>
      <c r="F80" s="11">
        <v>93</v>
      </c>
      <c r="G80" s="13">
        <v>25.92</v>
      </c>
      <c r="H80" s="13">
        <v>11.79</v>
      </c>
      <c r="I80" s="13">
        <v>20.61</v>
      </c>
      <c r="J80" s="13">
        <v>32.4</v>
      </c>
      <c r="K80" s="13">
        <v>1096.47</v>
      </c>
      <c r="L80" s="13">
        <v>1916.73</v>
      </c>
      <c r="M80" s="13">
        <v>3013.2</v>
      </c>
      <c r="N80" s="14">
        <v>4.0965269657435889E-2</v>
      </c>
      <c r="P80" s="26"/>
    </row>
    <row r="81" spans="1:16" ht="10.5" customHeight="1">
      <c r="A81" s="10" t="s">
        <v>174</v>
      </c>
      <c r="B81" s="11" t="s">
        <v>175</v>
      </c>
      <c r="C81" s="10" t="s">
        <v>24</v>
      </c>
      <c r="D81" s="10" t="s">
        <v>176</v>
      </c>
      <c r="E81" s="12" t="s">
        <v>33</v>
      </c>
      <c r="F81" s="11">
        <v>20</v>
      </c>
      <c r="G81" s="13">
        <v>29.65</v>
      </c>
      <c r="H81" s="13">
        <v>17.18</v>
      </c>
      <c r="I81" s="13">
        <v>19.88</v>
      </c>
      <c r="J81" s="13">
        <v>37.06</v>
      </c>
      <c r="K81" s="13">
        <v>343.6</v>
      </c>
      <c r="L81" s="13">
        <v>397.6</v>
      </c>
      <c r="M81" s="13">
        <v>741.2</v>
      </c>
      <c r="N81" s="14">
        <v>1.0076814638952436E-2</v>
      </c>
      <c r="P81" s="26"/>
    </row>
    <row r="82" spans="1:16" ht="10.5" customHeight="1">
      <c r="A82" s="10" t="s">
        <v>177</v>
      </c>
      <c r="B82" s="11" t="s">
        <v>178</v>
      </c>
      <c r="C82" s="10" t="s">
        <v>24</v>
      </c>
      <c r="D82" s="10" t="s">
        <v>179</v>
      </c>
      <c r="E82" s="12" t="s">
        <v>33</v>
      </c>
      <c r="F82" s="11">
        <v>13</v>
      </c>
      <c r="G82" s="13">
        <v>13.09</v>
      </c>
      <c r="H82" s="13">
        <v>7.29</v>
      </c>
      <c r="I82" s="13">
        <v>9.07</v>
      </c>
      <c r="J82" s="13">
        <v>16.36</v>
      </c>
      <c r="K82" s="13">
        <v>94.77</v>
      </c>
      <c r="L82" s="13">
        <v>117.91</v>
      </c>
      <c r="M82" s="13">
        <v>212.68</v>
      </c>
      <c r="N82" s="14">
        <v>2.8914421713605019E-3</v>
      </c>
      <c r="P82" s="26"/>
    </row>
    <row r="83" spans="1:16" ht="10.5" customHeight="1">
      <c r="A83" s="10" t="s">
        <v>180</v>
      </c>
      <c r="B83" s="11" t="s">
        <v>181</v>
      </c>
      <c r="C83" s="10" t="s">
        <v>24</v>
      </c>
      <c r="D83" s="10" t="s">
        <v>182</v>
      </c>
      <c r="E83" s="12" t="s">
        <v>33</v>
      </c>
      <c r="F83" s="11">
        <v>13</v>
      </c>
      <c r="G83" s="13">
        <v>1.76</v>
      </c>
      <c r="H83" s="13">
        <v>1.03</v>
      </c>
      <c r="I83" s="13">
        <v>1.17</v>
      </c>
      <c r="J83" s="13">
        <v>2.2000000000000002</v>
      </c>
      <c r="K83" s="13">
        <v>13.39</v>
      </c>
      <c r="L83" s="13">
        <v>15.21</v>
      </c>
      <c r="M83" s="13">
        <v>28.6</v>
      </c>
      <c r="N83" s="14">
        <v>3.8882474186999411E-4</v>
      </c>
      <c r="P83" s="26"/>
    </row>
    <row r="84" spans="1:16" ht="25.5">
      <c r="A84" s="10" t="s">
        <v>183</v>
      </c>
      <c r="B84" s="11" t="s">
        <v>184</v>
      </c>
      <c r="C84" s="10" t="s">
        <v>24</v>
      </c>
      <c r="D84" s="10" t="s">
        <v>185</v>
      </c>
      <c r="E84" s="12" t="s">
        <v>33</v>
      </c>
      <c r="F84" s="11">
        <v>13</v>
      </c>
      <c r="G84" s="13">
        <v>29.35</v>
      </c>
      <c r="H84" s="13">
        <v>5.38</v>
      </c>
      <c r="I84" s="13">
        <v>31.3</v>
      </c>
      <c r="J84" s="13">
        <v>36.68</v>
      </c>
      <c r="K84" s="13">
        <v>69.94</v>
      </c>
      <c r="L84" s="13">
        <v>406.9</v>
      </c>
      <c r="M84" s="13">
        <v>476.84</v>
      </c>
      <c r="N84" s="14">
        <v>6.4827688780869927E-3</v>
      </c>
      <c r="P84" s="26"/>
    </row>
    <row r="85" spans="1:16">
      <c r="A85" s="6" t="s">
        <v>186</v>
      </c>
      <c r="B85" s="6"/>
      <c r="C85" s="6"/>
      <c r="D85" s="6" t="s">
        <v>187</v>
      </c>
      <c r="E85" s="6"/>
      <c r="F85" s="7"/>
      <c r="G85" s="6"/>
      <c r="H85" s="6"/>
      <c r="I85" s="6"/>
      <c r="J85" s="6"/>
      <c r="K85" s="6"/>
      <c r="L85" s="6"/>
      <c r="M85" s="8">
        <v>833.93</v>
      </c>
      <c r="N85" s="9">
        <v>1.133750409047707E-2</v>
      </c>
      <c r="P85" s="26"/>
    </row>
    <row r="86" spans="1:16" ht="18" customHeight="1">
      <c r="A86" s="10" t="s">
        <v>188</v>
      </c>
      <c r="B86" s="11" t="s">
        <v>189</v>
      </c>
      <c r="C86" s="10" t="s">
        <v>24</v>
      </c>
      <c r="D86" s="10" t="s">
        <v>190</v>
      </c>
      <c r="E86" s="12" t="s">
        <v>33</v>
      </c>
      <c r="F86" s="11">
        <v>89</v>
      </c>
      <c r="G86" s="13">
        <v>1.64</v>
      </c>
      <c r="H86" s="13">
        <v>1.46</v>
      </c>
      <c r="I86" s="13">
        <v>0.59</v>
      </c>
      <c r="J86" s="13">
        <v>2.0499999999999998</v>
      </c>
      <c r="K86" s="13">
        <v>129.94</v>
      </c>
      <c r="L86" s="13">
        <v>52.51</v>
      </c>
      <c r="M86" s="13">
        <v>182.45</v>
      </c>
      <c r="N86" s="14">
        <v>2.4804571382580571E-3</v>
      </c>
    </row>
    <row r="87" spans="1:16" ht="49.5" customHeight="1">
      <c r="A87" s="10" t="s">
        <v>191</v>
      </c>
      <c r="B87" s="11" t="s">
        <v>192</v>
      </c>
      <c r="C87" s="10" t="s">
        <v>81</v>
      </c>
      <c r="D87" s="10" t="s">
        <v>193</v>
      </c>
      <c r="E87" s="12" t="s">
        <v>33</v>
      </c>
      <c r="F87" s="11">
        <v>89</v>
      </c>
      <c r="G87" s="13">
        <v>5.86</v>
      </c>
      <c r="H87" s="13">
        <v>2.82</v>
      </c>
      <c r="I87" s="13">
        <v>4.5</v>
      </c>
      <c r="J87" s="13">
        <v>7.32</v>
      </c>
      <c r="K87" s="13">
        <v>250.98</v>
      </c>
      <c r="L87" s="13">
        <v>400.5</v>
      </c>
      <c r="M87" s="13">
        <v>651.48</v>
      </c>
      <c r="N87" s="14">
        <v>8.8570469522190141E-3</v>
      </c>
    </row>
    <row r="88" spans="1:16" ht="49.5" customHeight="1">
      <c r="A88" s="42"/>
      <c r="B88" s="42"/>
      <c r="C88" s="42"/>
      <c r="D88" s="42"/>
      <c r="E88" s="42"/>
      <c r="F88" s="42"/>
      <c r="G88" s="42"/>
      <c r="H88" s="42"/>
      <c r="I88" s="42"/>
      <c r="J88" s="20" t="s">
        <v>194</v>
      </c>
      <c r="K88" s="56">
        <f>SUM(K86:K87,K77:K84,K74,K72,K70,K68,K63:K66,K39:K60,K37,K32:K36,K28:K30,K24:K25,K18:K22,K11:K16,K7:K9)</f>
        <v>23783.219999999998</v>
      </c>
      <c r="L88" s="56">
        <f t="shared" ref="L88:M88" si="0">SUM(L86:L87,L77:L84,L74,L72,L70,L68,L63:L66,L39:L60,L37,L32:L36,L28:L30,L24:L25,L18:L22,L11:L16,L7:L9)</f>
        <v>83996.319999999963</v>
      </c>
      <c r="M88" s="56">
        <f t="shared" si="0"/>
        <v>107779.54</v>
      </c>
      <c r="N88" s="20"/>
    </row>
    <row r="89" spans="1:16" ht="18.75" customHeight="1">
      <c r="A89" s="1"/>
      <c r="B89" s="1"/>
      <c r="C89" s="1"/>
      <c r="D89" s="1"/>
      <c r="E89" s="1"/>
      <c r="F89" s="1"/>
      <c r="G89" s="1"/>
      <c r="H89" s="1"/>
      <c r="I89" s="1"/>
      <c r="J89" s="21"/>
      <c r="K89" s="21"/>
      <c r="L89" s="21"/>
      <c r="M89" s="21"/>
      <c r="N89" s="21"/>
    </row>
    <row r="90" spans="1:16" ht="27.75" customHeight="1">
      <c r="A90" s="36" t="s">
        <v>256</v>
      </c>
      <c r="H90" s="42"/>
      <c r="I90" s="42"/>
      <c r="J90" s="59" t="s">
        <v>195</v>
      </c>
      <c r="K90" s="60"/>
      <c r="L90" s="61">
        <v>86228.68</v>
      </c>
      <c r="M90" s="60"/>
      <c r="N90" s="60"/>
    </row>
    <row r="91" spans="1:16">
      <c r="A91" s="37" t="s">
        <v>257</v>
      </c>
      <c r="B91" s="38" t="s">
        <v>258</v>
      </c>
      <c r="C91" s="37"/>
      <c r="D91" s="37" t="s">
        <v>259</v>
      </c>
      <c r="E91" s="37"/>
      <c r="F91" s="37" t="s">
        <v>260</v>
      </c>
      <c r="G91" s="37" t="s">
        <v>261</v>
      </c>
      <c r="H91" s="42"/>
      <c r="I91" s="42"/>
      <c r="J91" s="59" t="s">
        <v>196</v>
      </c>
      <c r="K91" s="60"/>
      <c r="L91" s="61">
        <v>21550.86</v>
      </c>
      <c r="M91" s="60"/>
      <c r="N91" s="60"/>
    </row>
    <row r="92" spans="1:16">
      <c r="A92" s="4">
        <v>1</v>
      </c>
      <c r="B92" s="4" t="s">
        <v>262</v>
      </c>
      <c r="C92" s="4"/>
      <c r="D92" s="4" t="s">
        <v>263</v>
      </c>
      <c r="E92" s="4"/>
      <c r="F92" s="67">
        <v>4.68</v>
      </c>
      <c r="G92" s="67"/>
      <c r="H92" s="42"/>
      <c r="I92" s="42"/>
      <c r="J92" s="59" t="s">
        <v>197</v>
      </c>
      <c r="K92" s="60"/>
      <c r="L92" s="61">
        <f>SUM(L90:N91)</f>
        <v>107779.54</v>
      </c>
      <c r="M92" s="60"/>
      <c r="N92" s="60"/>
    </row>
    <row r="93" spans="1:16">
      <c r="A93" s="4">
        <v>2</v>
      </c>
      <c r="B93" s="4" t="s">
        <v>264</v>
      </c>
      <c r="C93" s="4"/>
      <c r="D93" s="4" t="s">
        <v>265</v>
      </c>
      <c r="E93" s="4"/>
      <c r="F93" s="67">
        <v>0.4</v>
      </c>
      <c r="G93" s="67"/>
      <c r="H93" s="42"/>
      <c r="I93" s="42"/>
      <c r="J93" s="45"/>
      <c r="K93" s="42"/>
      <c r="L93" s="44"/>
      <c r="M93" s="42"/>
      <c r="N93" s="42"/>
    </row>
    <row r="94" spans="1:16">
      <c r="A94" s="4">
        <v>3</v>
      </c>
      <c r="B94" s="4" t="s">
        <v>266</v>
      </c>
      <c r="C94" s="4"/>
      <c r="D94" s="4" t="s">
        <v>267</v>
      </c>
      <c r="E94" s="4"/>
      <c r="F94" s="67">
        <v>1.27</v>
      </c>
      <c r="G94" s="67"/>
      <c r="H94" s="42"/>
      <c r="I94" s="42"/>
      <c r="J94" s="45"/>
      <c r="K94" s="42"/>
      <c r="L94" s="44"/>
      <c r="M94" s="42"/>
      <c r="N94" s="42"/>
    </row>
    <row r="95" spans="1:16">
      <c r="A95" s="4">
        <v>4</v>
      </c>
      <c r="B95" s="4" t="s">
        <v>268</v>
      </c>
      <c r="C95" s="4"/>
      <c r="D95" s="4" t="s">
        <v>269</v>
      </c>
      <c r="E95" s="4"/>
      <c r="F95" s="67">
        <v>0.4</v>
      </c>
      <c r="G95" s="67"/>
      <c r="H95" s="42"/>
      <c r="I95" s="42"/>
      <c r="J95" s="45"/>
      <c r="K95" s="42"/>
      <c r="L95" s="44"/>
      <c r="M95" s="42"/>
      <c r="N95" s="42"/>
    </row>
    <row r="96" spans="1:16">
      <c r="A96" s="4">
        <v>5</v>
      </c>
      <c r="B96" s="4" t="s">
        <v>270</v>
      </c>
      <c r="C96" s="4"/>
      <c r="D96" s="4" t="s">
        <v>271</v>
      </c>
      <c r="E96" s="4"/>
      <c r="F96" s="67">
        <v>1.23</v>
      </c>
      <c r="G96" s="67"/>
      <c r="H96" s="42"/>
      <c r="I96" s="42"/>
      <c r="J96" s="45"/>
      <c r="K96" s="42"/>
      <c r="L96" s="44"/>
      <c r="M96" s="42"/>
      <c r="N96" s="42"/>
    </row>
    <row r="97" spans="1:14">
      <c r="A97" s="4">
        <v>6</v>
      </c>
      <c r="B97" s="4" t="s">
        <v>272</v>
      </c>
      <c r="C97" s="4"/>
      <c r="D97" s="4" t="s">
        <v>273</v>
      </c>
      <c r="E97" s="4"/>
      <c r="F97" s="67">
        <v>7.4</v>
      </c>
      <c r="G97" s="67"/>
      <c r="H97" s="42"/>
      <c r="I97" s="42"/>
      <c r="J97" s="45"/>
      <c r="K97" s="42"/>
      <c r="L97" s="44"/>
      <c r="M97" s="42"/>
      <c r="N97" s="42"/>
    </row>
    <row r="98" spans="1:14">
      <c r="A98" s="4">
        <v>7</v>
      </c>
      <c r="B98" s="4" t="s">
        <v>274</v>
      </c>
      <c r="C98" s="4"/>
      <c r="D98" s="4" t="s">
        <v>275</v>
      </c>
      <c r="E98" s="4"/>
      <c r="F98" s="67">
        <v>3</v>
      </c>
      <c r="G98" s="67"/>
      <c r="H98" s="42"/>
      <c r="I98" s="42"/>
      <c r="J98" s="45"/>
      <c r="K98" s="42"/>
      <c r="L98" s="44"/>
      <c r="M98" s="42"/>
      <c r="N98" s="42"/>
    </row>
    <row r="99" spans="1:14">
      <c r="A99" s="4">
        <v>8</v>
      </c>
      <c r="B99" s="4" t="s">
        <v>276</v>
      </c>
      <c r="C99" s="4"/>
      <c r="D99" s="4"/>
      <c r="E99" s="4"/>
      <c r="F99" s="67">
        <v>0.65</v>
      </c>
      <c r="G99" s="67"/>
      <c r="H99" s="42"/>
      <c r="I99" s="42"/>
      <c r="J99" s="45"/>
      <c r="K99" s="42"/>
      <c r="L99" s="44"/>
      <c r="M99" s="42"/>
      <c r="N99" s="42"/>
    </row>
    <row r="100" spans="1:14">
      <c r="A100" s="4">
        <v>9</v>
      </c>
      <c r="B100" s="4" t="s">
        <v>277</v>
      </c>
      <c r="C100" s="4"/>
      <c r="D100" s="4"/>
      <c r="E100" s="4"/>
      <c r="F100" s="67">
        <v>3.5</v>
      </c>
      <c r="G100" s="67"/>
      <c r="H100" s="42"/>
      <c r="I100" s="42"/>
      <c r="J100" s="45"/>
      <c r="K100" s="42"/>
      <c r="L100" s="44"/>
      <c r="M100" s="42"/>
      <c r="N100" s="42"/>
    </row>
    <row r="101" spans="1:14">
      <c r="A101" s="4"/>
      <c r="B101" s="4"/>
      <c r="C101" s="39" t="s">
        <v>246</v>
      </c>
      <c r="D101" s="4"/>
      <c r="E101" s="4"/>
      <c r="F101" s="68">
        <v>24.996972374797998</v>
      </c>
      <c r="G101" s="68"/>
      <c r="H101" s="42"/>
      <c r="I101" s="42"/>
      <c r="J101" s="45"/>
      <c r="K101" s="42"/>
      <c r="L101" s="44"/>
      <c r="M101" s="42"/>
      <c r="N101" s="42"/>
    </row>
    <row r="102" spans="1:14">
      <c r="A102" s="4" t="s">
        <v>278</v>
      </c>
      <c r="B102" s="4"/>
      <c r="C102" s="4"/>
      <c r="D102" s="4"/>
      <c r="E102" s="4"/>
      <c r="F102" s="69"/>
      <c r="G102" s="70"/>
      <c r="H102" s="42"/>
      <c r="I102" s="42"/>
      <c r="J102" s="45"/>
      <c r="K102" s="42"/>
      <c r="L102" s="44"/>
      <c r="M102" s="42"/>
      <c r="N102" s="42"/>
    </row>
    <row r="103" spans="1:14">
      <c r="A103" s="42"/>
      <c r="B103" s="42"/>
      <c r="C103" s="42"/>
      <c r="D103" s="43"/>
      <c r="E103" s="42"/>
      <c r="F103" s="42"/>
      <c r="G103" s="42"/>
      <c r="H103" s="42"/>
      <c r="I103" s="42"/>
      <c r="J103" s="45"/>
      <c r="K103" s="42"/>
      <c r="L103" s="44"/>
      <c r="M103" s="42"/>
      <c r="N103" s="42"/>
    </row>
    <row r="104" spans="1:14">
      <c r="A104" s="42"/>
      <c r="B104" s="42"/>
      <c r="C104" s="42"/>
      <c r="D104" s="43"/>
      <c r="E104" s="42"/>
      <c r="F104" s="42"/>
      <c r="G104" s="42"/>
      <c r="H104" s="42"/>
      <c r="I104" s="42"/>
      <c r="J104" s="45"/>
      <c r="K104" s="42"/>
      <c r="L104" s="44"/>
      <c r="M104" s="42"/>
      <c r="N104" s="42"/>
    </row>
    <row r="105" spans="1:14">
      <c r="A105" s="42"/>
      <c r="B105" s="42"/>
      <c r="C105" s="42"/>
      <c r="D105" s="43"/>
      <c r="E105" s="42"/>
      <c r="F105" s="42"/>
      <c r="G105" s="42"/>
      <c r="H105" s="42"/>
      <c r="I105" s="42"/>
      <c r="J105" s="45"/>
      <c r="K105" s="42"/>
      <c r="L105" s="44"/>
      <c r="M105" s="42"/>
      <c r="N105" s="42"/>
    </row>
    <row r="106" spans="1:14">
      <c r="A106" s="42"/>
      <c r="B106" s="42"/>
      <c r="C106" s="42"/>
      <c r="D106" s="43"/>
      <c r="E106" s="42"/>
      <c r="F106" s="42"/>
      <c r="G106" s="42"/>
      <c r="H106" s="42"/>
      <c r="I106" s="42"/>
      <c r="J106" s="45"/>
      <c r="K106" s="42"/>
      <c r="L106" s="44"/>
      <c r="M106" s="42"/>
      <c r="N106" s="42"/>
    </row>
    <row r="107" spans="1:14">
      <c r="A107" s="42"/>
      <c r="B107" s="42"/>
      <c r="C107" s="42"/>
      <c r="D107" s="43"/>
      <c r="E107" s="42"/>
      <c r="F107" s="42"/>
      <c r="G107" s="42"/>
      <c r="H107" s="42"/>
      <c r="I107" s="42"/>
      <c r="J107" s="45"/>
      <c r="K107" s="42"/>
      <c r="L107" s="44"/>
      <c r="M107" s="42"/>
      <c r="N107" s="42"/>
    </row>
  </sheetData>
  <mergeCells count="34">
    <mergeCell ref="F100:G100"/>
    <mergeCell ref="F101:G101"/>
    <mergeCell ref="F102:G102"/>
    <mergeCell ref="F95:G95"/>
    <mergeCell ref="F96:G96"/>
    <mergeCell ref="F97:G97"/>
    <mergeCell ref="F98:G98"/>
    <mergeCell ref="F99:G99"/>
    <mergeCell ref="J92:K92"/>
    <mergeCell ref="L92:N92"/>
    <mergeCell ref="F92:G92"/>
    <mergeCell ref="F93:G93"/>
    <mergeCell ref="F94:G94"/>
    <mergeCell ref="J90:K90"/>
    <mergeCell ref="L90:N90"/>
    <mergeCell ref="J91:K91"/>
    <mergeCell ref="L91:N91"/>
    <mergeCell ref="A3:N3"/>
    <mergeCell ref="A4:A5"/>
    <mergeCell ref="B4:B5"/>
    <mergeCell ref="C4:C5"/>
    <mergeCell ref="D4:D5"/>
    <mergeCell ref="E4:E5"/>
    <mergeCell ref="F4:F5"/>
    <mergeCell ref="G4:G5"/>
    <mergeCell ref="H4:J4"/>
    <mergeCell ref="K4:M4"/>
    <mergeCell ref="N4:N5"/>
    <mergeCell ref="E1:G1"/>
    <mergeCell ref="H1:J1"/>
    <mergeCell ref="K1:N1"/>
    <mergeCell ref="E2:G2"/>
    <mergeCell ref="H2:J2"/>
    <mergeCell ref="K2:N2"/>
  </mergeCells>
  <pageMargins left="0.5" right="0.5" top="1" bottom="1" header="0.5" footer="0.5"/>
  <pageSetup paperSize="9" scale="67" fitToHeight="0" orientation="landscape" r:id="rId1"/>
  <headerFooter>
    <oddHeader>&amp;L &amp;CUFSM
CNPJ: 95.591.764/0001-05 &amp;R</oddHeader>
    <oddFooter>&amp;L &amp;CAvenida Roraima Cidade Universitária - Camobi - Santa Maria / RS
 / marcel.costas@ufsm.br &amp;R</oddFooter>
  </headerFooter>
  <rowBreaks count="4" manualBreakCount="4">
    <brk id="60" max="13" man="1"/>
    <brk id="80" max="13" man="1"/>
    <brk id="108" max="13" man="1"/>
    <brk id="109"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election activeCell="N16" sqref="N16"/>
    </sheetView>
  </sheetViews>
  <sheetFormatPr defaultRowHeight="14.25"/>
  <cols>
    <col min="1" max="1" width="11.625" customWidth="1"/>
    <col min="2" max="2" width="30.875" bestFit="1" customWidth="1"/>
    <col min="3" max="3" width="10.5" bestFit="1" customWidth="1"/>
    <col min="4" max="4" width="11.375" bestFit="1" customWidth="1"/>
    <col min="5" max="5" width="9.625" bestFit="1" customWidth="1"/>
    <col min="6" max="6" width="9.875" bestFit="1" customWidth="1"/>
    <col min="7" max="7" width="9.625" bestFit="1" customWidth="1"/>
  </cols>
  <sheetData>
    <row r="1" spans="1:8" ht="16.5" thickBot="1">
      <c r="A1" s="71" t="s">
        <v>240</v>
      </c>
      <c r="B1" s="72"/>
      <c r="C1" s="72"/>
      <c r="D1" s="72"/>
      <c r="E1" s="72"/>
      <c r="F1" s="72"/>
      <c r="G1" s="72"/>
      <c r="H1" s="73"/>
    </row>
    <row r="2" spans="1:8" ht="15.75" thickBot="1">
      <c r="A2" s="74" t="s">
        <v>241</v>
      </c>
      <c r="B2" s="75"/>
      <c r="C2" s="75"/>
      <c r="D2" s="75"/>
      <c r="E2" s="75"/>
      <c r="F2" s="75"/>
      <c r="G2" s="75"/>
      <c r="H2" s="76"/>
    </row>
    <row r="3" spans="1:8">
      <c r="A3" s="22" t="s">
        <v>242</v>
      </c>
      <c r="B3" s="23" t="s">
        <v>243</v>
      </c>
      <c r="C3" s="23" t="s">
        <v>244</v>
      </c>
      <c r="D3" s="23" t="s">
        <v>245</v>
      </c>
      <c r="E3" s="24" t="s">
        <v>246</v>
      </c>
    </row>
    <row r="4" spans="1:8">
      <c r="A4" s="77">
        <v>1</v>
      </c>
      <c r="B4" s="78" t="s">
        <v>247</v>
      </c>
      <c r="C4" s="25">
        <v>0.68</v>
      </c>
      <c r="D4" s="25">
        <v>0.32</v>
      </c>
      <c r="E4" s="25">
        <f>C4+D4</f>
        <v>1</v>
      </c>
      <c r="F4" s="26"/>
      <c r="G4" s="27"/>
    </row>
    <row r="5" spans="1:8">
      <c r="A5" s="77"/>
      <c r="B5" s="78"/>
      <c r="C5" s="28">
        <f>C4*E5</f>
        <v>7399.4404000000013</v>
      </c>
      <c r="D5" s="28">
        <f>D4*E5</f>
        <v>3482.0896000000002</v>
      </c>
      <c r="E5" s="29">
        <f>'Orçamento Sintético'!M6</f>
        <v>10881.53</v>
      </c>
      <c r="F5" s="26"/>
      <c r="G5" s="30"/>
    </row>
    <row r="6" spans="1:8">
      <c r="A6" s="77">
        <v>2</v>
      </c>
      <c r="B6" s="78" t="s">
        <v>248</v>
      </c>
      <c r="C6" s="25">
        <v>1</v>
      </c>
      <c r="D6" s="25">
        <v>0</v>
      </c>
      <c r="E6" s="25">
        <f>C6+D6</f>
        <v>1</v>
      </c>
      <c r="F6" s="26"/>
      <c r="G6" s="30"/>
    </row>
    <row r="7" spans="1:8">
      <c r="A7" s="77"/>
      <c r="B7" s="78"/>
      <c r="C7" s="31">
        <f>C6*E7</f>
        <v>3614.88</v>
      </c>
      <c r="D7" s="31">
        <f>D6*E7</f>
        <v>0</v>
      </c>
      <c r="E7" s="29">
        <f>'Orçamento Sintético'!M10</f>
        <v>3614.88</v>
      </c>
      <c r="F7" s="26"/>
      <c r="G7" s="30"/>
    </row>
    <row r="8" spans="1:8">
      <c r="A8" s="77">
        <v>5</v>
      </c>
      <c r="B8" s="78" t="s">
        <v>249</v>
      </c>
      <c r="C8" s="25">
        <v>1</v>
      </c>
      <c r="D8" s="25">
        <v>0</v>
      </c>
      <c r="E8" s="25">
        <f>C8+D8</f>
        <v>1</v>
      </c>
      <c r="F8" s="26"/>
      <c r="G8" s="30"/>
    </row>
    <row r="9" spans="1:8">
      <c r="A9" s="77"/>
      <c r="B9" s="78"/>
      <c r="C9" s="31">
        <f>C8*E9</f>
        <v>6895.6</v>
      </c>
      <c r="D9" s="31">
        <f>D8*E9</f>
        <v>0</v>
      </c>
      <c r="E9" s="29">
        <f>'Orçamento Sintético'!M17</f>
        <v>6895.6</v>
      </c>
      <c r="F9" s="26"/>
      <c r="G9" s="30"/>
    </row>
    <row r="10" spans="1:8">
      <c r="A10" s="77">
        <v>6</v>
      </c>
      <c r="B10" s="78" t="s">
        <v>250</v>
      </c>
      <c r="C10" s="25">
        <v>0.95</v>
      </c>
      <c r="D10" s="25">
        <v>0.05</v>
      </c>
      <c r="E10" s="25">
        <f>C10+D10</f>
        <v>1</v>
      </c>
      <c r="F10" s="26"/>
      <c r="G10" s="30"/>
    </row>
    <row r="11" spans="1:8">
      <c r="A11" s="77"/>
      <c r="B11" s="78"/>
      <c r="C11" s="31">
        <f>C10*E11</f>
        <v>3502.0134999999996</v>
      </c>
      <c r="D11" s="31">
        <f>D10*E11</f>
        <v>184.31650000000002</v>
      </c>
      <c r="E11" s="29">
        <f>'Orçamento Sintético'!M23</f>
        <v>3686.33</v>
      </c>
      <c r="F11" s="26"/>
      <c r="G11" s="30"/>
    </row>
    <row r="12" spans="1:8">
      <c r="A12" s="77">
        <v>7</v>
      </c>
      <c r="B12" s="78" t="s">
        <v>251</v>
      </c>
      <c r="C12" s="25">
        <v>0.7</v>
      </c>
      <c r="D12" s="25">
        <v>0.3</v>
      </c>
      <c r="E12" s="25">
        <f>C12+D12</f>
        <v>1</v>
      </c>
      <c r="F12" s="26"/>
      <c r="G12" s="30"/>
    </row>
    <row r="13" spans="1:8">
      <c r="A13" s="77"/>
      <c r="B13" s="78"/>
      <c r="C13" s="31">
        <f>C12*E13</f>
        <v>23957.185000000001</v>
      </c>
      <c r="D13" s="31">
        <f>D12*E13</f>
        <v>10267.365</v>
      </c>
      <c r="E13" s="29">
        <f>'Orçamento Sintético'!M38</f>
        <v>34224.550000000003</v>
      </c>
      <c r="F13" s="26"/>
      <c r="G13" s="30"/>
    </row>
    <row r="14" spans="1:8">
      <c r="A14" s="77">
        <v>8</v>
      </c>
      <c r="B14" s="78" t="s">
        <v>252</v>
      </c>
      <c r="C14" s="25">
        <v>0.6</v>
      </c>
      <c r="D14" s="25">
        <v>0.4</v>
      </c>
      <c r="E14" s="25">
        <f>C14+D14</f>
        <v>1</v>
      </c>
      <c r="F14" s="26"/>
      <c r="G14" s="30"/>
    </row>
    <row r="15" spans="1:8">
      <c r="A15" s="77"/>
      <c r="B15" s="78"/>
      <c r="C15" s="31">
        <f>C14*E15</f>
        <v>5438.0339999999997</v>
      </c>
      <c r="D15" s="31">
        <f>+D14*E15</f>
        <v>3625.3559999999998</v>
      </c>
      <c r="E15" s="29">
        <f>'Orçamento Sintético'!M26</f>
        <v>9063.39</v>
      </c>
      <c r="F15" s="26"/>
      <c r="G15" s="30"/>
    </row>
    <row r="16" spans="1:8">
      <c r="A16" s="77">
        <v>12</v>
      </c>
      <c r="B16" s="78" t="s">
        <v>123</v>
      </c>
      <c r="C16" s="25">
        <v>0.8</v>
      </c>
      <c r="D16" s="25">
        <v>0.2</v>
      </c>
      <c r="E16" s="25">
        <f>C16+D16</f>
        <v>1</v>
      </c>
      <c r="F16" s="26"/>
      <c r="G16" s="30"/>
    </row>
    <row r="17" spans="1:7">
      <c r="A17" s="77"/>
      <c r="B17" s="78"/>
      <c r="C17" s="31">
        <f>C16*E17</f>
        <v>21498.224000000002</v>
      </c>
      <c r="D17" s="31">
        <f>D16*E17</f>
        <v>5374.5560000000005</v>
      </c>
      <c r="E17" s="29">
        <f>'Orçamento Sintético'!M61</f>
        <v>26872.78</v>
      </c>
      <c r="F17" s="26"/>
      <c r="G17" s="30"/>
    </row>
    <row r="18" spans="1:7">
      <c r="A18" s="77">
        <v>13</v>
      </c>
      <c r="B18" s="78" t="s">
        <v>155</v>
      </c>
      <c r="C18" s="25">
        <v>0</v>
      </c>
      <c r="D18" s="25">
        <v>1</v>
      </c>
      <c r="E18" s="25">
        <f>C18+D18</f>
        <v>1</v>
      </c>
      <c r="F18" s="26"/>
      <c r="G18" s="30"/>
    </row>
    <row r="19" spans="1:7">
      <c r="A19" s="77"/>
      <c r="B19" s="78"/>
      <c r="C19" s="31">
        <f>C18*E19</f>
        <v>0</v>
      </c>
      <c r="D19" s="31">
        <f>D18*E19</f>
        <v>332.5</v>
      </c>
      <c r="E19" s="29">
        <f>'Orçamento Sintético'!M73</f>
        <v>332.5</v>
      </c>
      <c r="F19" s="26"/>
      <c r="G19" s="30"/>
    </row>
    <row r="20" spans="1:7">
      <c r="A20" s="77">
        <v>14</v>
      </c>
      <c r="B20" s="78" t="s">
        <v>160</v>
      </c>
      <c r="C20" s="25">
        <v>0</v>
      </c>
      <c r="D20" s="25">
        <v>1</v>
      </c>
      <c r="E20" s="25">
        <f>C20+D20</f>
        <v>1</v>
      </c>
      <c r="F20" s="26"/>
      <c r="G20" s="30"/>
    </row>
    <row r="21" spans="1:7">
      <c r="A21" s="77"/>
      <c r="B21" s="78"/>
      <c r="C21" s="31">
        <f>C20*E21</f>
        <v>0</v>
      </c>
      <c r="D21" s="31">
        <f>+D20*E21</f>
        <v>11374.05</v>
      </c>
      <c r="E21" s="29">
        <f>'Orçamento Sintético'!M75</f>
        <v>11374.05</v>
      </c>
      <c r="F21" s="26"/>
      <c r="G21" s="30"/>
    </row>
    <row r="22" spans="1:7">
      <c r="A22" s="77">
        <v>15</v>
      </c>
      <c r="B22" s="82" t="s">
        <v>187</v>
      </c>
      <c r="C22" s="25">
        <v>0</v>
      </c>
      <c r="D22" s="25">
        <v>1</v>
      </c>
      <c r="E22" s="25">
        <f>C22+D22</f>
        <v>1</v>
      </c>
      <c r="F22" s="26"/>
      <c r="G22" s="30"/>
    </row>
    <row r="23" spans="1:7" ht="15" thickBot="1">
      <c r="A23" s="81"/>
      <c r="B23" s="83"/>
      <c r="C23" s="31">
        <f>C22*E23</f>
        <v>0</v>
      </c>
      <c r="D23" s="31">
        <f>D22*E23</f>
        <v>833.93</v>
      </c>
      <c r="E23" s="29">
        <f>'Orçamento Sintético'!M85</f>
        <v>833.93</v>
      </c>
      <c r="F23" s="26"/>
      <c r="G23" s="30"/>
    </row>
    <row r="24" spans="1:7">
      <c r="A24" s="84"/>
      <c r="B24" s="32" t="s">
        <v>253</v>
      </c>
      <c r="C24" s="33">
        <f>C5+C7+C9+C11+C13+C15+C17+C19+C21+C23</f>
        <v>72305.376900000003</v>
      </c>
      <c r="D24" s="33">
        <f>D5+D7+D9+D11+D13+D15+D17+D19+D21+D23</f>
        <v>35474.163099999998</v>
      </c>
      <c r="E24" s="86">
        <f>E5+E7+E9+E11+E13+E15+E17+E19+E21+E23</f>
        <v>107779.54</v>
      </c>
      <c r="F24" s="26"/>
      <c r="G24" s="30"/>
    </row>
    <row r="25" spans="1:7" ht="15" thickBot="1">
      <c r="A25" s="85"/>
      <c r="B25" s="34" t="s">
        <v>254</v>
      </c>
      <c r="C25" s="35">
        <f>C24</f>
        <v>72305.376900000003</v>
      </c>
      <c r="D25" s="35">
        <f>C24+D24</f>
        <v>107779.54000000001</v>
      </c>
      <c r="E25" s="87"/>
      <c r="F25" s="26"/>
      <c r="G25" s="30"/>
    </row>
    <row r="26" spans="1:7">
      <c r="B26" s="88" t="s">
        <v>255</v>
      </c>
      <c r="C26" s="89"/>
      <c r="D26" s="89"/>
      <c r="E26" s="89"/>
      <c r="F26" s="89"/>
      <c r="G26" s="92">
        <f>E24</f>
        <v>107779.54</v>
      </c>
    </row>
    <row r="27" spans="1:7" ht="15" thickBot="1">
      <c r="B27" s="90"/>
      <c r="C27" s="91"/>
      <c r="D27" s="91"/>
      <c r="E27" s="91"/>
      <c r="F27" s="91"/>
      <c r="G27" s="93"/>
    </row>
    <row r="28" spans="1:7" ht="15">
      <c r="B28" s="40"/>
      <c r="C28" s="40"/>
      <c r="D28" s="40"/>
      <c r="E28" s="40"/>
      <c r="F28" s="40"/>
      <c r="G28" s="41"/>
    </row>
    <row r="29" spans="1:7" ht="18">
      <c r="A29" s="36" t="s">
        <v>256</v>
      </c>
    </row>
    <row r="30" spans="1:7">
      <c r="A30" s="37" t="s">
        <v>257</v>
      </c>
      <c r="B30" s="38" t="s">
        <v>258</v>
      </c>
      <c r="C30" s="37"/>
      <c r="D30" s="37" t="s">
        <v>259</v>
      </c>
      <c r="E30" s="37"/>
      <c r="F30" s="37" t="s">
        <v>260</v>
      </c>
      <c r="G30" s="37" t="s">
        <v>261</v>
      </c>
    </row>
    <row r="31" spans="1:7">
      <c r="A31" s="4">
        <v>1</v>
      </c>
      <c r="B31" s="4" t="s">
        <v>262</v>
      </c>
      <c r="C31" s="4"/>
      <c r="D31" s="4" t="s">
        <v>263</v>
      </c>
      <c r="E31" s="4"/>
      <c r="F31" s="79">
        <v>4.68</v>
      </c>
      <c r="G31" s="80"/>
    </row>
    <row r="32" spans="1:7">
      <c r="A32" s="4">
        <v>2</v>
      </c>
      <c r="B32" s="4" t="s">
        <v>264</v>
      </c>
      <c r="C32" s="4"/>
      <c r="D32" s="4" t="s">
        <v>265</v>
      </c>
      <c r="E32" s="4"/>
      <c r="F32" s="79">
        <v>0.4</v>
      </c>
      <c r="G32" s="80"/>
    </row>
    <row r="33" spans="1:7">
      <c r="A33" s="4">
        <v>3</v>
      </c>
      <c r="B33" s="4" t="s">
        <v>266</v>
      </c>
      <c r="C33" s="4"/>
      <c r="D33" s="4" t="s">
        <v>267</v>
      </c>
      <c r="E33" s="4"/>
      <c r="F33" s="79">
        <v>1.27</v>
      </c>
      <c r="G33" s="80"/>
    </row>
    <row r="34" spans="1:7">
      <c r="A34" s="4">
        <v>4</v>
      </c>
      <c r="B34" s="4" t="s">
        <v>268</v>
      </c>
      <c r="C34" s="4"/>
      <c r="D34" s="4" t="s">
        <v>269</v>
      </c>
      <c r="E34" s="4"/>
      <c r="F34" s="79">
        <v>0.4</v>
      </c>
      <c r="G34" s="80"/>
    </row>
    <row r="35" spans="1:7">
      <c r="A35" s="4">
        <v>5</v>
      </c>
      <c r="B35" s="4" t="s">
        <v>270</v>
      </c>
      <c r="C35" s="4"/>
      <c r="D35" s="4" t="s">
        <v>271</v>
      </c>
      <c r="E35" s="4"/>
      <c r="F35" s="79">
        <v>1.23</v>
      </c>
      <c r="G35" s="80"/>
    </row>
    <row r="36" spans="1:7">
      <c r="A36" s="4">
        <v>6</v>
      </c>
      <c r="B36" s="4" t="s">
        <v>272</v>
      </c>
      <c r="C36" s="4"/>
      <c r="D36" s="4" t="s">
        <v>273</v>
      </c>
      <c r="E36" s="4"/>
      <c r="F36" s="79">
        <v>7.4</v>
      </c>
      <c r="G36" s="80"/>
    </row>
    <row r="37" spans="1:7">
      <c r="A37" s="4">
        <v>7</v>
      </c>
      <c r="B37" s="4" t="s">
        <v>274</v>
      </c>
      <c r="C37" s="4"/>
      <c r="D37" s="4" t="s">
        <v>275</v>
      </c>
      <c r="E37" s="4"/>
      <c r="F37" s="79">
        <v>3</v>
      </c>
      <c r="G37" s="80"/>
    </row>
    <row r="38" spans="1:7">
      <c r="A38" s="4">
        <v>8</v>
      </c>
      <c r="B38" s="4" t="s">
        <v>276</v>
      </c>
      <c r="C38" s="4"/>
      <c r="D38" s="4"/>
      <c r="E38" s="4"/>
      <c r="F38" s="79">
        <v>0.65</v>
      </c>
      <c r="G38" s="80"/>
    </row>
    <row r="39" spans="1:7">
      <c r="A39" s="4">
        <v>9</v>
      </c>
      <c r="B39" s="4" t="s">
        <v>277</v>
      </c>
      <c r="C39" s="4"/>
      <c r="D39" s="4"/>
      <c r="E39" s="4"/>
      <c r="F39" s="79">
        <v>3.5</v>
      </c>
      <c r="G39" s="80"/>
    </row>
    <row r="40" spans="1:7">
      <c r="A40" s="4"/>
      <c r="B40" s="4"/>
      <c r="C40" s="39" t="s">
        <v>246</v>
      </c>
      <c r="D40" s="4"/>
      <c r="E40" s="4"/>
      <c r="F40" s="94">
        <v>24.996972374797998</v>
      </c>
      <c r="G40" s="95"/>
    </row>
    <row r="41" spans="1:7">
      <c r="A41" s="4" t="s">
        <v>278</v>
      </c>
      <c r="B41" s="4"/>
      <c r="C41" s="4"/>
      <c r="D41" s="4"/>
      <c r="E41" s="4"/>
      <c r="F41" s="4"/>
      <c r="G41" s="4"/>
    </row>
  </sheetData>
  <mergeCells count="36">
    <mergeCell ref="F39:G39"/>
    <mergeCell ref="F40:G40"/>
    <mergeCell ref="F33:G33"/>
    <mergeCell ref="F34:G34"/>
    <mergeCell ref="F35:G35"/>
    <mergeCell ref="F36:G36"/>
    <mergeCell ref="F37:G37"/>
    <mergeCell ref="F38:G38"/>
    <mergeCell ref="F32:G32"/>
    <mergeCell ref="A18:A19"/>
    <mergeCell ref="B18:B19"/>
    <mergeCell ref="A20:A21"/>
    <mergeCell ref="B20:B21"/>
    <mergeCell ref="A22:A23"/>
    <mergeCell ref="B22:B23"/>
    <mergeCell ref="A24:A25"/>
    <mergeCell ref="E24:E25"/>
    <mergeCell ref="B26:F27"/>
    <mergeCell ref="G26:G27"/>
    <mergeCell ref="F31:G31"/>
    <mergeCell ref="A14:A15"/>
    <mergeCell ref="B14:B15"/>
    <mergeCell ref="A16:A17"/>
    <mergeCell ref="B16:B17"/>
    <mergeCell ref="A8:A9"/>
    <mergeCell ref="B8:B9"/>
    <mergeCell ref="A10:A11"/>
    <mergeCell ref="B10:B11"/>
    <mergeCell ref="A12:A13"/>
    <mergeCell ref="B12:B13"/>
    <mergeCell ref="A1:H1"/>
    <mergeCell ref="A2:H2"/>
    <mergeCell ref="A4:A5"/>
    <mergeCell ref="B4:B5"/>
    <mergeCell ref="A6:A7"/>
    <mergeCell ref="B6:B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Orçamento Sintético</vt:lpstr>
      <vt:lpstr>CRONOGRAMA FF SALA 3220</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Usuário do Windows</cp:lastModifiedBy>
  <cp:revision>0</cp:revision>
  <cp:lastPrinted>2022-09-09T12:16:30Z</cp:lastPrinted>
  <dcterms:created xsi:type="dcterms:W3CDTF">2022-08-05T20:53:01Z</dcterms:created>
  <dcterms:modified xsi:type="dcterms:W3CDTF">2022-09-12T14:46:12Z</dcterms:modified>
</cp:coreProperties>
</file>